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ozge\Desktop\"/>
    </mc:Choice>
  </mc:AlternateContent>
  <xr:revisionPtr revIDLastSave="0" documentId="13_ncr:1_{AB1417FF-F47F-4591-9F24-AB0C6D560508}" xr6:coauthVersionLast="47" xr6:coauthVersionMax="47" xr10:uidLastSave="{00000000-0000-0000-0000-000000000000}"/>
  <bookViews>
    <workbookView xWindow="-28898" yWindow="-3578" windowWidth="28996" windowHeight="15676" xr2:uid="{00000000-000D-0000-FFFF-FFFF00000000}"/>
  </bookViews>
  <sheets>
    <sheet name="Hesapla" sheetId="5" r:id="rId1"/>
    <sheet name="Toplu Liste Oluşturma" sheetId="6" r:id="rId2"/>
    <sheet name="Bilgi" sheetId="4" r:id="rId3"/>
    <sheet name="Hesaplama" sheetId="3" state="hidden" r:id="rId4"/>
    <sheet name="Hesaplamalar" sheetId="7" state="hidden" r:id="rId5"/>
    <sheet name="Tablolar" sheetId="2" state="hidden" r:id="rId6"/>
  </sheets>
  <definedNames>
    <definedName name="_xlnm.Print_Area" localSheetId="0">Hesapla!$A$1:$J$37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 i="7" l="1"/>
  <c r="K8" i="7"/>
  <c r="K12" i="7"/>
  <c r="K17" i="7"/>
  <c r="K20" i="7"/>
  <c r="K24" i="7"/>
  <c r="K29" i="7"/>
  <c r="K37" i="7"/>
  <c r="K40" i="7"/>
  <c r="K41" i="7"/>
  <c r="K49" i="7"/>
  <c r="K52" i="7"/>
  <c r="K61" i="7"/>
  <c r="K64" i="7"/>
  <c r="K72" i="7"/>
  <c r="K73" i="7"/>
  <c r="K77" i="7"/>
  <c r="K80" i="7"/>
  <c r="K84" i="7"/>
  <c r="K85" i="7"/>
  <c r="K89" i="7"/>
  <c r="K92" i="7"/>
  <c r="K97" i="7"/>
  <c r="K101" i="7"/>
  <c r="K104" i="7"/>
  <c r="K109" i="7"/>
  <c r="K112" i="7"/>
  <c r="K113" i="7"/>
  <c r="K121" i="7"/>
  <c r="K124" i="7"/>
  <c r="K125" i="7"/>
  <c r="K133" i="7"/>
  <c r="K137" i="7"/>
  <c r="K144" i="7"/>
  <c r="K145" i="7"/>
  <c r="K149" i="7"/>
  <c r="K152" i="7"/>
  <c r="K156" i="7"/>
  <c r="K161" i="7"/>
  <c r="K164" i="7"/>
  <c r="K168" i="7"/>
  <c r="K173" i="7"/>
  <c r="K181" i="7"/>
  <c r="K184" i="7"/>
  <c r="K185" i="7"/>
  <c r="K186" i="7"/>
  <c r="K187" i="7"/>
  <c r="K188" i="7"/>
  <c r="K192" i="7"/>
  <c r="K193" i="7"/>
  <c r="K196" i="7"/>
  <c r="K197" i="7"/>
  <c r="K198" i="7"/>
  <c r="K199" i="7"/>
  <c r="K200" i="7"/>
  <c r="Q3" i="6"/>
  <c r="Q4" i="6"/>
  <c r="Q5" i="6"/>
  <c r="Q6" i="6"/>
  <c r="Q7" i="6"/>
  <c r="Q8" i="6"/>
  <c r="Q9" i="6"/>
  <c r="Q10" i="6"/>
  <c r="Q11" i="6"/>
  <c r="Q12" i="6"/>
  <c r="Q13" i="6"/>
  <c r="Q14" i="6"/>
  <c r="Q15" i="6"/>
  <c r="Q16" i="6"/>
  <c r="Q17" i="6"/>
  <c r="Q18" i="6"/>
  <c r="Q19" i="6"/>
  <c r="Q20" i="6"/>
  <c r="Q21" i="6"/>
  <c r="Q22" i="6"/>
  <c r="Q23" i="6"/>
  <c r="Q24" i="6"/>
  <c r="Q25" i="6"/>
  <c r="Q26" i="6"/>
  <c r="Q27" i="6"/>
  <c r="Q28" i="6"/>
  <c r="Q29" i="6"/>
  <c r="Q30" i="6"/>
  <c r="Q31" i="6"/>
  <c r="Q32" i="6"/>
  <c r="Q33" i="6"/>
  <c r="Q34" i="6"/>
  <c r="Q35" i="6"/>
  <c r="Q36" i="6"/>
  <c r="Q37" i="6"/>
  <c r="Q38" i="6"/>
  <c r="Q39" i="6"/>
  <c r="Q40" i="6"/>
  <c r="Q41" i="6"/>
  <c r="Q42" i="6"/>
  <c r="Q43" i="6"/>
  <c r="Q44" i="6"/>
  <c r="Q45" i="6"/>
  <c r="Q46" i="6"/>
  <c r="Q47" i="6"/>
  <c r="Q48" i="6"/>
  <c r="Q49" i="6"/>
  <c r="Q50" i="6"/>
  <c r="Q51" i="6"/>
  <c r="Q52" i="6"/>
  <c r="Q53" i="6"/>
  <c r="Q54" i="6"/>
  <c r="Q55" i="6"/>
  <c r="Q56" i="6"/>
  <c r="Q57" i="6"/>
  <c r="Q58" i="6"/>
  <c r="Q59" i="6"/>
  <c r="Q60" i="6"/>
  <c r="Q61" i="6"/>
  <c r="Q62" i="6"/>
  <c r="Q63" i="6"/>
  <c r="Q64" i="6"/>
  <c r="Q65" i="6"/>
  <c r="Q66" i="6"/>
  <c r="Q67" i="6"/>
  <c r="Q68" i="6"/>
  <c r="Q69" i="6"/>
  <c r="Q70" i="6"/>
  <c r="Q71" i="6"/>
  <c r="Q72" i="6"/>
  <c r="Q73" i="6"/>
  <c r="Q74" i="6"/>
  <c r="Q75" i="6"/>
  <c r="Q76" i="6"/>
  <c r="Q77" i="6"/>
  <c r="Q78" i="6"/>
  <c r="Q79" i="6"/>
  <c r="Q80" i="6"/>
  <c r="Q81" i="6"/>
  <c r="Q82" i="6"/>
  <c r="Q83" i="6"/>
  <c r="Q84" i="6"/>
  <c r="Q85" i="6"/>
  <c r="Q86" i="6"/>
  <c r="Q87" i="6"/>
  <c r="Q88" i="6"/>
  <c r="Q89" i="6"/>
  <c r="Q90" i="6"/>
  <c r="Q91" i="6"/>
  <c r="Q92" i="6"/>
  <c r="Q93" i="6"/>
  <c r="Q94" i="6"/>
  <c r="Q95" i="6"/>
  <c r="Q96" i="6"/>
  <c r="Q97" i="6"/>
  <c r="Q98" i="6"/>
  <c r="Q99" i="6"/>
  <c r="Q100" i="6"/>
  <c r="Q101" i="6"/>
  <c r="Q102" i="6"/>
  <c r="Q103" i="6"/>
  <c r="Q104" i="6"/>
  <c r="Q105" i="6"/>
  <c r="Q106" i="6"/>
  <c r="Q107" i="6"/>
  <c r="Q108" i="6"/>
  <c r="Q109" i="6"/>
  <c r="Q110" i="6"/>
  <c r="Q111" i="6"/>
  <c r="Q112" i="6"/>
  <c r="Q113" i="6"/>
  <c r="Q114" i="6"/>
  <c r="Q115" i="6"/>
  <c r="Q116" i="6"/>
  <c r="Q117" i="6"/>
  <c r="Q118" i="6"/>
  <c r="Q119" i="6"/>
  <c r="Q120" i="6"/>
  <c r="Q121" i="6"/>
  <c r="Q122" i="6"/>
  <c r="Q123" i="6"/>
  <c r="Q124" i="6"/>
  <c r="Q125" i="6"/>
  <c r="Q126" i="6"/>
  <c r="Q127" i="6"/>
  <c r="Q128" i="6"/>
  <c r="Q129" i="6"/>
  <c r="Q130" i="6"/>
  <c r="Q131" i="6"/>
  <c r="Q132" i="6"/>
  <c r="Q133" i="6"/>
  <c r="Q134" i="6"/>
  <c r="Q135" i="6"/>
  <c r="Q136" i="6"/>
  <c r="Q137" i="6"/>
  <c r="Q138" i="6"/>
  <c r="Q139" i="6"/>
  <c r="Q140" i="6"/>
  <c r="Q141" i="6"/>
  <c r="Q142" i="6"/>
  <c r="Q143" i="6"/>
  <c r="Q144" i="6"/>
  <c r="Q145" i="6"/>
  <c r="Q146" i="6"/>
  <c r="Q147" i="6"/>
  <c r="Q148" i="6"/>
  <c r="Q149" i="6"/>
  <c r="Q150" i="6"/>
  <c r="Q151" i="6"/>
  <c r="Q152" i="6"/>
  <c r="Q153" i="6"/>
  <c r="Q154" i="6"/>
  <c r="Q155" i="6"/>
  <c r="Q156" i="6"/>
  <c r="Q157" i="6"/>
  <c r="Q158" i="6"/>
  <c r="Q159" i="6"/>
  <c r="Q160" i="6"/>
  <c r="Q161" i="6"/>
  <c r="Q162" i="6"/>
  <c r="Q163" i="6"/>
  <c r="Q164" i="6"/>
  <c r="Q165" i="6"/>
  <c r="Q166" i="6"/>
  <c r="Q167" i="6"/>
  <c r="Q168" i="6"/>
  <c r="Q169" i="6"/>
  <c r="Q170" i="6"/>
  <c r="Q171" i="6"/>
  <c r="Q172" i="6"/>
  <c r="Q173" i="6"/>
  <c r="Q174" i="6"/>
  <c r="Q175" i="6"/>
  <c r="Q176" i="6"/>
  <c r="Q177" i="6"/>
  <c r="Q178" i="6"/>
  <c r="Q179" i="6"/>
  <c r="Q180" i="6"/>
  <c r="Q181" i="6"/>
  <c r="Q182" i="6"/>
  <c r="Q183" i="6"/>
  <c r="Q184" i="6"/>
  <c r="Q185" i="6"/>
  <c r="Q186" i="6"/>
  <c r="Q187" i="6"/>
  <c r="Q188" i="6"/>
  <c r="Q189" i="6"/>
  <c r="Q190" i="6"/>
  <c r="Q191" i="6"/>
  <c r="Q192" i="6"/>
  <c r="Q193" i="6"/>
  <c r="Q194" i="6"/>
  <c r="Q195" i="6"/>
  <c r="Q196" i="6"/>
  <c r="Q197" i="6"/>
  <c r="Q198" i="6"/>
  <c r="Q199" i="6"/>
  <c r="Q200" i="6"/>
  <c r="Q2" i="6"/>
  <c r="A3" i="7"/>
  <c r="B3" i="7" s="1"/>
  <c r="D3" i="7"/>
  <c r="E3" i="7" s="1"/>
  <c r="G3" i="7"/>
  <c r="K3" i="7" s="1"/>
  <c r="A4" i="7"/>
  <c r="B4" i="7" s="1"/>
  <c r="D4" i="7"/>
  <c r="E4" i="7" s="1"/>
  <c r="G4" i="7"/>
  <c r="K4" i="7" s="1"/>
  <c r="A5" i="7"/>
  <c r="B5" i="7" s="1"/>
  <c r="D5" i="7"/>
  <c r="E5" i="7" s="1"/>
  <c r="G5" i="7"/>
  <c r="A6" i="7"/>
  <c r="B6" i="7" s="1"/>
  <c r="D6" i="7"/>
  <c r="E6" i="7" s="1"/>
  <c r="G6" i="7"/>
  <c r="K6" i="7" s="1"/>
  <c r="A7" i="7"/>
  <c r="B7" i="7" s="1"/>
  <c r="D7" i="7"/>
  <c r="E7" i="7" s="1"/>
  <c r="G7" i="7"/>
  <c r="K7" i="7" s="1"/>
  <c r="A8" i="7"/>
  <c r="B8" i="7" s="1"/>
  <c r="D8" i="7"/>
  <c r="E8" i="7" s="1"/>
  <c r="G8" i="7"/>
  <c r="A9" i="7"/>
  <c r="B9" i="7" s="1"/>
  <c r="D9" i="7"/>
  <c r="E9" i="7" s="1"/>
  <c r="G9" i="7"/>
  <c r="K9" i="7" s="1"/>
  <c r="A10" i="7"/>
  <c r="B10" i="7" s="1"/>
  <c r="D10" i="7"/>
  <c r="E10" i="7" s="1"/>
  <c r="G10" i="7"/>
  <c r="K10" i="7" s="1"/>
  <c r="A11" i="7"/>
  <c r="B11" i="7" s="1"/>
  <c r="D11" i="7"/>
  <c r="E11" i="7" s="1"/>
  <c r="G11" i="7"/>
  <c r="K11" i="7" s="1"/>
  <c r="A12" i="7"/>
  <c r="B12" i="7" s="1"/>
  <c r="D12" i="7"/>
  <c r="E12" i="7" s="1"/>
  <c r="G12" i="7"/>
  <c r="A13" i="7"/>
  <c r="B13" i="7" s="1"/>
  <c r="D13" i="7"/>
  <c r="E13" i="7" s="1"/>
  <c r="G13" i="7"/>
  <c r="K13" i="7" s="1"/>
  <c r="A14" i="7"/>
  <c r="B14" i="7" s="1"/>
  <c r="D14" i="7"/>
  <c r="E14" i="7" s="1"/>
  <c r="G14" i="7"/>
  <c r="K14" i="7" s="1"/>
  <c r="A15" i="7"/>
  <c r="B15" i="7" s="1"/>
  <c r="D15" i="7"/>
  <c r="E15" i="7" s="1"/>
  <c r="G15" i="7"/>
  <c r="K15" i="7" s="1"/>
  <c r="A16" i="7"/>
  <c r="B16" i="7" s="1"/>
  <c r="D16" i="7"/>
  <c r="E16" i="7" s="1"/>
  <c r="G16" i="7"/>
  <c r="K16" i="7" s="1"/>
  <c r="A17" i="7"/>
  <c r="B17" i="7" s="1"/>
  <c r="D17" i="7"/>
  <c r="E17" i="7" s="1"/>
  <c r="G17" i="7"/>
  <c r="A18" i="7"/>
  <c r="B18" i="7" s="1"/>
  <c r="D18" i="7"/>
  <c r="E18" i="7" s="1"/>
  <c r="G18" i="7"/>
  <c r="K18" i="7" s="1"/>
  <c r="A19" i="7"/>
  <c r="B19" i="7" s="1"/>
  <c r="D19" i="7"/>
  <c r="E19" i="7" s="1"/>
  <c r="G19" i="7"/>
  <c r="K19" i="7" s="1"/>
  <c r="A20" i="7"/>
  <c r="B20" i="7" s="1"/>
  <c r="D20" i="7"/>
  <c r="E20" i="7" s="1"/>
  <c r="G20" i="7"/>
  <c r="A21" i="7"/>
  <c r="B21" i="7" s="1"/>
  <c r="D21" i="7"/>
  <c r="E21" i="7" s="1"/>
  <c r="G21" i="7"/>
  <c r="K21" i="7" s="1"/>
  <c r="A22" i="7"/>
  <c r="B22" i="7" s="1"/>
  <c r="D22" i="7"/>
  <c r="E22" i="7" s="1"/>
  <c r="G22" i="7"/>
  <c r="K22" i="7" s="1"/>
  <c r="A23" i="7"/>
  <c r="B23" i="7" s="1"/>
  <c r="D23" i="7"/>
  <c r="E23" i="7" s="1"/>
  <c r="G23" i="7"/>
  <c r="K23" i="7" s="1"/>
  <c r="A24" i="7"/>
  <c r="B24" i="7" s="1"/>
  <c r="D24" i="7"/>
  <c r="E24" i="7" s="1"/>
  <c r="G24" i="7"/>
  <c r="A25" i="7"/>
  <c r="B25" i="7" s="1"/>
  <c r="D25" i="7"/>
  <c r="E25" i="7" s="1"/>
  <c r="G25" i="7"/>
  <c r="K25" i="7" s="1"/>
  <c r="A26" i="7"/>
  <c r="B26" i="7" s="1"/>
  <c r="D26" i="7"/>
  <c r="E26" i="7" s="1"/>
  <c r="G26" i="7"/>
  <c r="K26" i="7" s="1"/>
  <c r="A27" i="7"/>
  <c r="B27" i="7" s="1"/>
  <c r="D27" i="7"/>
  <c r="E27" i="7" s="1"/>
  <c r="G27" i="7"/>
  <c r="K27" i="7" s="1"/>
  <c r="A28" i="7"/>
  <c r="B28" i="7" s="1"/>
  <c r="D28" i="7"/>
  <c r="E28" i="7" s="1"/>
  <c r="G28" i="7"/>
  <c r="K28" i="7" s="1"/>
  <c r="A29" i="7"/>
  <c r="B29" i="7" s="1"/>
  <c r="D29" i="7"/>
  <c r="E29" i="7" s="1"/>
  <c r="G29" i="7"/>
  <c r="A30" i="7"/>
  <c r="B30" i="7" s="1"/>
  <c r="D30" i="7"/>
  <c r="E30" i="7" s="1"/>
  <c r="G30" i="7"/>
  <c r="K30" i="7" s="1"/>
  <c r="A31" i="7"/>
  <c r="B31" i="7" s="1"/>
  <c r="D31" i="7"/>
  <c r="E31" i="7" s="1"/>
  <c r="G31" i="7"/>
  <c r="K31" i="7" s="1"/>
  <c r="A32" i="7"/>
  <c r="B32" i="7" s="1"/>
  <c r="D32" i="7"/>
  <c r="E32" i="7" s="1"/>
  <c r="G32" i="7"/>
  <c r="K32" i="7" s="1"/>
  <c r="A33" i="7"/>
  <c r="B33" i="7" s="1"/>
  <c r="D33" i="7"/>
  <c r="E33" i="7" s="1"/>
  <c r="G33" i="7"/>
  <c r="K33" i="7" s="1"/>
  <c r="A34" i="7"/>
  <c r="B34" i="7" s="1"/>
  <c r="D34" i="7"/>
  <c r="E34" i="7" s="1"/>
  <c r="G34" i="7"/>
  <c r="K34" i="7" s="1"/>
  <c r="A35" i="7"/>
  <c r="B35" i="7" s="1"/>
  <c r="D35" i="7"/>
  <c r="G35" i="7"/>
  <c r="K35" i="7" s="1"/>
  <c r="A36" i="7"/>
  <c r="B36" i="7" s="1"/>
  <c r="D36" i="7"/>
  <c r="E36" i="7" s="1"/>
  <c r="G36" i="7"/>
  <c r="K36" i="7" s="1"/>
  <c r="A37" i="7"/>
  <c r="B37" i="7" s="1"/>
  <c r="D37" i="7"/>
  <c r="E37" i="7" s="1"/>
  <c r="G37" i="7"/>
  <c r="A38" i="7"/>
  <c r="B38" i="7" s="1"/>
  <c r="D38" i="7"/>
  <c r="E38" i="7" s="1"/>
  <c r="G38" i="7"/>
  <c r="K38" i="7" s="1"/>
  <c r="A39" i="7"/>
  <c r="B39" i="7" s="1"/>
  <c r="D39" i="7"/>
  <c r="E39" i="7" s="1"/>
  <c r="G39" i="7"/>
  <c r="K39" i="7" s="1"/>
  <c r="A40" i="7"/>
  <c r="B40" i="7" s="1"/>
  <c r="D40" i="7"/>
  <c r="E40" i="7" s="1"/>
  <c r="G40" i="7"/>
  <c r="A41" i="7"/>
  <c r="B41" i="7" s="1"/>
  <c r="D41" i="7"/>
  <c r="E41" i="7" s="1"/>
  <c r="G41" i="7"/>
  <c r="A42" i="7"/>
  <c r="B42" i="7" s="1"/>
  <c r="D42" i="7"/>
  <c r="E42" i="7" s="1"/>
  <c r="G42" i="7"/>
  <c r="K42" i="7" s="1"/>
  <c r="A43" i="7"/>
  <c r="B43" i="7" s="1"/>
  <c r="D43" i="7"/>
  <c r="E43" i="7" s="1"/>
  <c r="G43" i="7"/>
  <c r="K43" i="7" s="1"/>
  <c r="A44" i="7"/>
  <c r="B44" i="7" s="1"/>
  <c r="D44" i="7"/>
  <c r="E44" i="7" s="1"/>
  <c r="G44" i="7"/>
  <c r="K44" i="7" s="1"/>
  <c r="A45" i="7"/>
  <c r="B45" i="7" s="1"/>
  <c r="D45" i="7"/>
  <c r="E45" i="7" s="1"/>
  <c r="G45" i="7"/>
  <c r="K45" i="7" s="1"/>
  <c r="A46" i="7"/>
  <c r="B46" i="7" s="1"/>
  <c r="D46" i="7"/>
  <c r="E46" i="7" s="1"/>
  <c r="G46" i="7"/>
  <c r="K46" i="7" s="1"/>
  <c r="A47" i="7"/>
  <c r="B47" i="7" s="1"/>
  <c r="D47" i="7"/>
  <c r="E47" i="7" s="1"/>
  <c r="G47" i="7"/>
  <c r="K47" i="7" s="1"/>
  <c r="A48" i="7"/>
  <c r="B48" i="7" s="1"/>
  <c r="D48" i="7"/>
  <c r="E48" i="7" s="1"/>
  <c r="G48" i="7"/>
  <c r="K48" i="7" s="1"/>
  <c r="A49" i="7"/>
  <c r="B49" i="7" s="1"/>
  <c r="D49" i="7"/>
  <c r="E49" i="7" s="1"/>
  <c r="G49" i="7"/>
  <c r="A50" i="7"/>
  <c r="B50" i="7" s="1"/>
  <c r="D50" i="7"/>
  <c r="G50" i="7"/>
  <c r="K50" i="7" s="1"/>
  <c r="A51" i="7"/>
  <c r="B51" i="7" s="1"/>
  <c r="D51" i="7"/>
  <c r="E51" i="7" s="1"/>
  <c r="G51" i="7"/>
  <c r="K51" i="7" s="1"/>
  <c r="A52" i="7"/>
  <c r="B52" i="7" s="1"/>
  <c r="D52" i="7"/>
  <c r="E52" i="7" s="1"/>
  <c r="G52" i="7"/>
  <c r="A53" i="7"/>
  <c r="B53" i="7" s="1"/>
  <c r="D53" i="7"/>
  <c r="E53" i="7" s="1"/>
  <c r="G53" i="7"/>
  <c r="K53" i="7" s="1"/>
  <c r="A54" i="7"/>
  <c r="B54" i="7" s="1"/>
  <c r="D54" i="7"/>
  <c r="E54" i="7" s="1"/>
  <c r="G54" i="7"/>
  <c r="K54" i="7" s="1"/>
  <c r="A55" i="7"/>
  <c r="B55" i="7" s="1"/>
  <c r="D55" i="7"/>
  <c r="E55" i="7" s="1"/>
  <c r="G55" i="7"/>
  <c r="K55" i="7" s="1"/>
  <c r="A56" i="7"/>
  <c r="B56" i="7" s="1"/>
  <c r="D56" i="7"/>
  <c r="E56" i="7" s="1"/>
  <c r="G56" i="7"/>
  <c r="K56" i="7" s="1"/>
  <c r="A57" i="7"/>
  <c r="B57" i="7" s="1"/>
  <c r="D57" i="7"/>
  <c r="E57" i="7" s="1"/>
  <c r="G57" i="7"/>
  <c r="K57" i="7" s="1"/>
  <c r="A58" i="7"/>
  <c r="B58" i="7" s="1"/>
  <c r="D58" i="7"/>
  <c r="G58" i="7"/>
  <c r="K58" i="7" s="1"/>
  <c r="A59" i="7"/>
  <c r="B59" i="7" s="1"/>
  <c r="D59" i="7"/>
  <c r="E59" i="7" s="1"/>
  <c r="G59" i="7"/>
  <c r="K59" i="7" s="1"/>
  <c r="A60" i="7"/>
  <c r="B60" i="7" s="1"/>
  <c r="D60" i="7"/>
  <c r="E60" i="7" s="1"/>
  <c r="G60" i="7"/>
  <c r="K60" i="7" s="1"/>
  <c r="A61" i="7"/>
  <c r="B61" i="7" s="1"/>
  <c r="D61" i="7"/>
  <c r="E61" i="7" s="1"/>
  <c r="G61" i="7"/>
  <c r="A62" i="7"/>
  <c r="B62" i="7" s="1"/>
  <c r="D62" i="7"/>
  <c r="E62" i="7" s="1"/>
  <c r="G62" i="7"/>
  <c r="K62" i="7" s="1"/>
  <c r="A63" i="7"/>
  <c r="B63" i="7" s="1"/>
  <c r="D63" i="7"/>
  <c r="E63" i="7" s="1"/>
  <c r="G63" i="7"/>
  <c r="K63" i="7" s="1"/>
  <c r="A64" i="7"/>
  <c r="B64" i="7" s="1"/>
  <c r="D64" i="7"/>
  <c r="E64" i="7" s="1"/>
  <c r="G64" i="7"/>
  <c r="A65" i="7"/>
  <c r="B65" i="7" s="1"/>
  <c r="D65" i="7"/>
  <c r="E65" i="7" s="1"/>
  <c r="G65" i="7"/>
  <c r="K65" i="7" s="1"/>
  <c r="A66" i="7"/>
  <c r="B66" i="7" s="1"/>
  <c r="D66" i="7"/>
  <c r="E66" i="7" s="1"/>
  <c r="G66" i="7"/>
  <c r="K66" i="7" s="1"/>
  <c r="A67" i="7"/>
  <c r="B67" i="7" s="1"/>
  <c r="D67" i="7"/>
  <c r="E67" i="7" s="1"/>
  <c r="G67" i="7"/>
  <c r="K67" i="7" s="1"/>
  <c r="A68" i="7"/>
  <c r="B68" i="7" s="1"/>
  <c r="D68" i="7"/>
  <c r="E68" i="7" s="1"/>
  <c r="G68" i="7"/>
  <c r="K68" i="7" s="1"/>
  <c r="A69" i="7"/>
  <c r="B69" i="7" s="1"/>
  <c r="D69" i="7"/>
  <c r="E69" i="7" s="1"/>
  <c r="G69" i="7"/>
  <c r="K69" i="7" s="1"/>
  <c r="A70" i="7"/>
  <c r="B70" i="7" s="1"/>
  <c r="D70" i="7"/>
  <c r="E70" i="7" s="1"/>
  <c r="G70" i="7"/>
  <c r="K70" i="7" s="1"/>
  <c r="A71" i="7"/>
  <c r="B71" i="7" s="1"/>
  <c r="D71" i="7"/>
  <c r="E71" i="7" s="1"/>
  <c r="G71" i="7"/>
  <c r="K71" i="7" s="1"/>
  <c r="A72" i="7"/>
  <c r="B72" i="7" s="1"/>
  <c r="D72" i="7"/>
  <c r="E72" i="7" s="1"/>
  <c r="G72" i="7"/>
  <c r="A73" i="7"/>
  <c r="B73" i="7" s="1"/>
  <c r="D73" i="7"/>
  <c r="E73" i="7" s="1"/>
  <c r="G73" i="7"/>
  <c r="A74" i="7"/>
  <c r="B74" i="7" s="1"/>
  <c r="D74" i="7"/>
  <c r="E74" i="7" s="1"/>
  <c r="G74" i="7"/>
  <c r="K74" i="7" s="1"/>
  <c r="A75" i="7"/>
  <c r="B75" i="7" s="1"/>
  <c r="D75" i="7"/>
  <c r="E75" i="7" s="1"/>
  <c r="G75" i="7"/>
  <c r="K75" i="7" s="1"/>
  <c r="A76" i="7"/>
  <c r="B76" i="7" s="1"/>
  <c r="D76" i="7"/>
  <c r="E76" i="7" s="1"/>
  <c r="G76" i="7"/>
  <c r="K76" i="7" s="1"/>
  <c r="A77" i="7"/>
  <c r="B77" i="7" s="1"/>
  <c r="D77" i="7"/>
  <c r="E77" i="7" s="1"/>
  <c r="G77" i="7"/>
  <c r="A78" i="7"/>
  <c r="B78" i="7" s="1"/>
  <c r="D78" i="7"/>
  <c r="E78" i="7" s="1"/>
  <c r="G78" i="7"/>
  <c r="K78" i="7" s="1"/>
  <c r="A79" i="7"/>
  <c r="B79" i="7" s="1"/>
  <c r="D79" i="7"/>
  <c r="E79" i="7" s="1"/>
  <c r="G79" i="7"/>
  <c r="K79" i="7" s="1"/>
  <c r="A80" i="7"/>
  <c r="B80" i="7" s="1"/>
  <c r="D80" i="7"/>
  <c r="E80" i="7" s="1"/>
  <c r="G80" i="7"/>
  <c r="A81" i="7"/>
  <c r="B81" i="7" s="1"/>
  <c r="D81" i="7"/>
  <c r="E81" i="7" s="1"/>
  <c r="G81" i="7"/>
  <c r="K81" i="7" s="1"/>
  <c r="A82" i="7"/>
  <c r="B82" i="7" s="1"/>
  <c r="D82" i="7"/>
  <c r="E82" i="7" s="1"/>
  <c r="G82" i="7"/>
  <c r="K82" i="7" s="1"/>
  <c r="A83" i="7"/>
  <c r="B83" i="7" s="1"/>
  <c r="D83" i="7"/>
  <c r="E83" i="7" s="1"/>
  <c r="G83" i="7"/>
  <c r="K83" i="7" s="1"/>
  <c r="A84" i="7"/>
  <c r="B84" i="7" s="1"/>
  <c r="D84" i="7"/>
  <c r="E84" i="7" s="1"/>
  <c r="G84" i="7"/>
  <c r="A85" i="7"/>
  <c r="B85" i="7" s="1"/>
  <c r="D85" i="7"/>
  <c r="E85" i="7" s="1"/>
  <c r="G85" i="7"/>
  <c r="A86" i="7"/>
  <c r="B86" i="7" s="1"/>
  <c r="D86" i="7"/>
  <c r="E86" i="7" s="1"/>
  <c r="G86" i="7"/>
  <c r="K86" i="7" s="1"/>
  <c r="A87" i="7"/>
  <c r="B87" i="7" s="1"/>
  <c r="D87" i="7"/>
  <c r="E87" i="7" s="1"/>
  <c r="G87" i="7"/>
  <c r="K87" i="7" s="1"/>
  <c r="A88" i="7"/>
  <c r="B88" i="7" s="1"/>
  <c r="D88" i="7"/>
  <c r="E88" i="7" s="1"/>
  <c r="G88" i="7"/>
  <c r="K88" i="7" s="1"/>
  <c r="A89" i="7"/>
  <c r="B89" i="7" s="1"/>
  <c r="D89" i="7"/>
  <c r="E89" i="7" s="1"/>
  <c r="G89" i="7"/>
  <c r="A90" i="7"/>
  <c r="B90" i="7" s="1"/>
  <c r="D90" i="7"/>
  <c r="E90" i="7" s="1"/>
  <c r="G90" i="7"/>
  <c r="K90" i="7" s="1"/>
  <c r="A91" i="7"/>
  <c r="B91" i="7" s="1"/>
  <c r="D91" i="7"/>
  <c r="E91" i="7" s="1"/>
  <c r="G91" i="7"/>
  <c r="K91" i="7" s="1"/>
  <c r="A92" i="7"/>
  <c r="B92" i="7" s="1"/>
  <c r="D92" i="7"/>
  <c r="E92" i="7" s="1"/>
  <c r="G92" i="7"/>
  <c r="A93" i="7"/>
  <c r="B93" i="7" s="1"/>
  <c r="D93" i="7"/>
  <c r="E93" i="7" s="1"/>
  <c r="G93" i="7"/>
  <c r="K93" i="7" s="1"/>
  <c r="A94" i="7"/>
  <c r="B94" i="7" s="1"/>
  <c r="D94" i="7"/>
  <c r="E94" i="7" s="1"/>
  <c r="G94" i="7"/>
  <c r="K94" i="7" s="1"/>
  <c r="A95" i="7"/>
  <c r="D95" i="7"/>
  <c r="E95" i="7" s="1"/>
  <c r="G95" i="7"/>
  <c r="K95" i="7" s="1"/>
  <c r="A96" i="7"/>
  <c r="B96" i="7" s="1"/>
  <c r="D96" i="7"/>
  <c r="E96" i="7" s="1"/>
  <c r="G96" i="7"/>
  <c r="K96" i="7" s="1"/>
  <c r="A97" i="7"/>
  <c r="B97" i="7" s="1"/>
  <c r="D97" i="7"/>
  <c r="E97" i="7" s="1"/>
  <c r="G97" i="7"/>
  <c r="A98" i="7"/>
  <c r="B98" i="7" s="1"/>
  <c r="D98" i="7"/>
  <c r="G98" i="7"/>
  <c r="K98" i="7" s="1"/>
  <c r="A99" i="7"/>
  <c r="B99" i="7" s="1"/>
  <c r="D99" i="7"/>
  <c r="E99" i="7" s="1"/>
  <c r="G99" i="7"/>
  <c r="K99" i="7" s="1"/>
  <c r="A100" i="7"/>
  <c r="B100" i="7" s="1"/>
  <c r="D100" i="7"/>
  <c r="E100" i="7" s="1"/>
  <c r="G100" i="7"/>
  <c r="K100" i="7" s="1"/>
  <c r="A101" i="7"/>
  <c r="B101" i="7" s="1"/>
  <c r="D101" i="7"/>
  <c r="E101" i="7" s="1"/>
  <c r="G101" i="7"/>
  <c r="A102" i="7"/>
  <c r="B102" i="7" s="1"/>
  <c r="D102" i="7"/>
  <c r="E102" i="7" s="1"/>
  <c r="G102" i="7"/>
  <c r="K102" i="7" s="1"/>
  <c r="A103" i="7"/>
  <c r="B103" i="7" s="1"/>
  <c r="D103" i="7"/>
  <c r="E103" i="7" s="1"/>
  <c r="G103" i="7"/>
  <c r="K103" i="7" s="1"/>
  <c r="A104" i="7"/>
  <c r="B104" i="7" s="1"/>
  <c r="D104" i="7"/>
  <c r="E104" i="7" s="1"/>
  <c r="G104" i="7"/>
  <c r="A105" i="7"/>
  <c r="B105" i="7" s="1"/>
  <c r="D105" i="7"/>
  <c r="E105" i="7" s="1"/>
  <c r="G105" i="7"/>
  <c r="K105" i="7" s="1"/>
  <c r="A106" i="7"/>
  <c r="B106" i="7" s="1"/>
  <c r="D106" i="7"/>
  <c r="E106" i="7" s="1"/>
  <c r="G106" i="7"/>
  <c r="K106" i="7" s="1"/>
  <c r="A107" i="7"/>
  <c r="B107" i="7" s="1"/>
  <c r="D107" i="7"/>
  <c r="E107" i="7" s="1"/>
  <c r="G107" i="7"/>
  <c r="K107" i="7" s="1"/>
  <c r="A108" i="7"/>
  <c r="B108" i="7" s="1"/>
  <c r="D108" i="7"/>
  <c r="E108" i="7" s="1"/>
  <c r="G108" i="7"/>
  <c r="K108" i="7" s="1"/>
  <c r="A109" i="7"/>
  <c r="B109" i="7" s="1"/>
  <c r="D109" i="7"/>
  <c r="E109" i="7" s="1"/>
  <c r="G109" i="7"/>
  <c r="A110" i="7"/>
  <c r="B110" i="7" s="1"/>
  <c r="D110" i="7"/>
  <c r="G110" i="7"/>
  <c r="K110" i="7" s="1"/>
  <c r="A111" i="7"/>
  <c r="B111" i="7" s="1"/>
  <c r="D111" i="7"/>
  <c r="E111" i="7" s="1"/>
  <c r="G111" i="7"/>
  <c r="K111" i="7" s="1"/>
  <c r="A112" i="7"/>
  <c r="B112" i="7" s="1"/>
  <c r="D112" i="7"/>
  <c r="E112" i="7" s="1"/>
  <c r="G112" i="7"/>
  <c r="A113" i="7"/>
  <c r="B113" i="7" s="1"/>
  <c r="D113" i="7"/>
  <c r="E113" i="7" s="1"/>
  <c r="G113" i="7"/>
  <c r="A114" i="7"/>
  <c r="B114" i="7" s="1"/>
  <c r="D114" i="7"/>
  <c r="E114" i="7" s="1"/>
  <c r="G114" i="7"/>
  <c r="K114" i="7" s="1"/>
  <c r="A115" i="7"/>
  <c r="B115" i="7" s="1"/>
  <c r="D115" i="7"/>
  <c r="E115" i="7" s="1"/>
  <c r="G115" i="7"/>
  <c r="K115" i="7" s="1"/>
  <c r="A116" i="7"/>
  <c r="B116" i="7" s="1"/>
  <c r="D116" i="7"/>
  <c r="E116" i="7" s="1"/>
  <c r="G116" i="7"/>
  <c r="K116" i="7" s="1"/>
  <c r="A117" i="7"/>
  <c r="B117" i="7" s="1"/>
  <c r="D117" i="7"/>
  <c r="E117" i="7" s="1"/>
  <c r="G117" i="7"/>
  <c r="K117" i="7" s="1"/>
  <c r="A118" i="7"/>
  <c r="B118" i="7" s="1"/>
  <c r="D118" i="7"/>
  <c r="E118" i="7" s="1"/>
  <c r="G118" i="7"/>
  <c r="K118" i="7" s="1"/>
  <c r="A119" i="7"/>
  <c r="B119" i="7" s="1"/>
  <c r="D119" i="7"/>
  <c r="E119" i="7" s="1"/>
  <c r="G119" i="7"/>
  <c r="K119" i="7" s="1"/>
  <c r="A120" i="7"/>
  <c r="B120" i="7" s="1"/>
  <c r="D120" i="7"/>
  <c r="E120" i="7" s="1"/>
  <c r="G120" i="7"/>
  <c r="K120" i="7" s="1"/>
  <c r="A121" i="7"/>
  <c r="B121" i="7" s="1"/>
  <c r="D121" i="7"/>
  <c r="E121" i="7" s="1"/>
  <c r="G121" i="7"/>
  <c r="A122" i="7"/>
  <c r="B122" i="7" s="1"/>
  <c r="D122" i="7"/>
  <c r="E122" i="7" s="1"/>
  <c r="G122" i="7"/>
  <c r="K122" i="7" s="1"/>
  <c r="A123" i="7"/>
  <c r="B123" i="7" s="1"/>
  <c r="D123" i="7"/>
  <c r="E123" i="7" s="1"/>
  <c r="G123" i="7"/>
  <c r="K123" i="7" s="1"/>
  <c r="A124" i="7"/>
  <c r="B124" i="7" s="1"/>
  <c r="D124" i="7"/>
  <c r="E124" i="7" s="1"/>
  <c r="G124" i="7"/>
  <c r="A125" i="7"/>
  <c r="B125" i="7" s="1"/>
  <c r="D125" i="7"/>
  <c r="E125" i="7" s="1"/>
  <c r="G125" i="7"/>
  <c r="A126" i="7"/>
  <c r="B126" i="7" s="1"/>
  <c r="D126" i="7"/>
  <c r="E126" i="7" s="1"/>
  <c r="G126" i="7"/>
  <c r="K126" i="7" s="1"/>
  <c r="A127" i="7"/>
  <c r="B127" i="7" s="1"/>
  <c r="D127" i="7"/>
  <c r="E127" i="7" s="1"/>
  <c r="G127" i="7"/>
  <c r="K127" i="7" s="1"/>
  <c r="A128" i="7"/>
  <c r="B128" i="7" s="1"/>
  <c r="D128" i="7"/>
  <c r="E128" i="7" s="1"/>
  <c r="G128" i="7"/>
  <c r="K128" i="7" s="1"/>
  <c r="A129" i="7"/>
  <c r="B129" i="7" s="1"/>
  <c r="D129" i="7"/>
  <c r="E129" i="7" s="1"/>
  <c r="G129" i="7"/>
  <c r="K129" i="7" s="1"/>
  <c r="A130" i="7"/>
  <c r="B130" i="7" s="1"/>
  <c r="D130" i="7"/>
  <c r="E130" i="7" s="1"/>
  <c r="G130" i="7"/>
  <c r="K130" i="7" s="1"/>
  <c r="A131" i="7"/>
  <c r="B131" i="7" s="1"/>
  <c r="D131" i="7"/>
  <c r="E131" i="7" s="1"/>
  <c r="G131" i="7"/>
  <c r="K131" i="7" s="1"/>
  <c r="A132" i="7"/>
  <c r="B132" i="7" s="1"/>
  <c r="D132" i="7"/>
  <c r="E132" i="7" s="1"/>
  <c r="G132" i="7"/>
  <c r="K132" i="7" s="1"/>
  <c r="A133" i="7"/>
  <c r="B133" i="7" s="1"/>
  <c r="D133" i="7"/>
  <c r="E133" i="7" s="1"/>
  <c r="G133" i="7"/>
  <c r="A134" i="7"/>
  <c r="B134" i="7" s="1"/>
  <c r="D134" i="7"/>
  <c r="G134" i="7"/>
  <c r="K134" i="7" s="1"/>
  <c r="A135" i="7"/>
  <c r="B135" i="7" s="1"/>
  <c r="D135" i="7"/>
  <c r="E135" i="7" s="1"/>
  <c r="G135" i="7"/>
  <c r="K135" i="7" s="1"/>
  <c r="A136" i="7"/>
  <c r="B136" i="7" s="1"/>
  <c r="D136" i="7"/>
  <c r="G136" i="7"/>
  <c r="K136" i="7" s="1"/>
  <c r="A137" i="7"/>
  <c r="B137" i="7" s="1"/>
  <c r="D137" i="7"/>
  <c r="E137" i="7" s="1"/>
  <c r="G137" i="7"/>
  <c r="A138" i="7"/>
  <c r="B138" i="7" s="1"/>
  <c r="D138" i="7"/>
  <c r="E138" i="7" s="1"/>
  <c r="G138" i="7"/>
  <c r="K138" i="7" s="1"/>
  <c r="A139" i="7"/>
  <c r="B139" i="7" s="1"/>
  <c r="D139" i="7"/>
  <c r="E139" i="7" s="1"/>
  <c r="G139" i="7"/>
  <c r="K139" i="7" s="1"/>
  <c r="A140" i="7"/>
  <c r="B140" i="7" s="1"/>
  <c r="D140" i="7"/>
  <c r="E140" i="7" s="1"/>
  <c r="G140" i="7"/>
  <c r="K140" i="7" s="1"/>
  <c r="A141" i="7"/>
  <c r="B141" i="7" s="1"/>
  <c r="D141" i="7"/>
  <c r="E141" i="7" s="1"/>
  <c r="G141" i="7"/>
  <c r="K141" i="7" s="1"/>
  <c r="A142" i="7"/>
  <c r="B142" i="7" s="1"/>
  <c r="D142" i="7"/>
  <c r="E142" i="7" s="1"/>
  <c r="G142" i="7"/>
  <c r="K142" i="7" s="1"/>
  <c r="A143" i="7"/>
  <c r="B143" i="7" s="1"/>
  <c r="D143" i="7"/>
  <c r="E143" i="7" s="1"/>
  <c r="G143" i="7"/>
  <c r="K143" i="7" s="1"/>
  <c r="A144" i="7"/>
  <c r="B144" i="7" s="1"/>
  <c r="D144" i="7"/>
  <c r="E144" i="7" s="1"/>
  <c r="G144" i="7"/>
  <c r="A145" i="7"/>
  <c r="B145" i="7" s="1"/>
  <c r="D145" i="7"/>
  <c r="E145" i="7" s="1"/>
  <c r="G145" i="7"/>
  <c r="A146" i="7"/>
  <c r="B146" i="7" s="1"/>
  <c r="D146" i="7"/>
  <c r="E146" i="7" s="1"/>
  <c r="G146" i="7"/>
  <c r="K146" i="7" s="1"/>
  <c r="A147" i="7"/>
  <c r="B147" i="7" s="1"/>
  <c r="D147" i="7"/>
  <c r="E147" i="7" s="1"/>
  <c r="G147" i="7"/>
  <c r="K147" i="7" s="1"/>
  <c r="A148" i="7"/>
  <c r="B148" i="7" s="1"/>
  <c r="D148" i="7"/>
  <c r="E148" i="7" s="1"/>
  <c r="G148" i="7"/>
  <c r="K148" i="7" s="1"/>
  <c r="A149" i="7"/>
  <c r="B149" i="7" s="1"/>
  <c r="D149" i="7"/>
  <c r="E149" i="7" s="1"/>
  <c r="G149" i="7"/>
  <c r="A150" i="7"/>
  <c r="B150" i="7" s="1"/>
  <c r="D150" i="7"/>
  <c r="E150" i="7" s="1"/>
  <c r="G150" i="7"/>
  <c r="K150" i="7" s="1"/>
  <c r="A151" i="7"/>
  <c r="B151" i="7" s="1"/>
  <c r="D151" i="7"/>
  <c r="E151" i="7" s="1"/>
  <c r="G151" i="7"/>
  <c r="K151" i="7" s="1"/>
  <c r="A152" i="7"/>
  <c r="B152" i="7" s="1"/>
  <c r="D152" i="7"/>
  <c r="E152" i="7" s="1"/>
  <c r="G152" i="7"/>
  <c r="A153" i="7"/>
  <c r="B153" i="7" s="1"/>
  <c r="D153" i="7"/>
  <c r="G153" i="7"/>
  <c r="K153" i="7" s="1"/>
  <c r="A154" i="7"/>
  <c r="B154" i="7" s="1"/>
  <c r="D154" i="7"/>
  <c r="E154" i="7" s="1"/>
  <c r="G154" i="7"/>
  <c r="K154" i="7" s="1"/>
  <c r="A155" i="7"/>
  <c r="B155" i="7" s="1"/>
  <c r="D155" i="7"/>
  <c r="E155" i="7" s="1"/>
  <c r="G155" i="7"/>
  <c r="K155" i="7" s="1"/>
  <c r="A156" i="7"/>
  <c r="B156" i="7" s="1"/>
  <c r="D156" i="7"/>
  <c r="E156" i="7" s="1"/>
  <c r="G156" i="7"/>
  <c r="A157" i="7"/>
  <c r="B157" i="7" s="1"/>
  <c r="D157" i="7"/>
  <c r="E157" i="7" s="1"/>
  <c r="G157" i="7"/>
  <c r="K157" i="7" s="1"/>
  <c r="A158" i="7"/>
  <c r="B158" i="7" s="1"/>
  <c r="D158" i="7"/>
  <c r="E158" i="7" s="1"/>
  <c r="G158" i="7"/>
  <c r="K158" i="7" s="1"/>
  <c r="A159" i="7"/>
  <c r="B159" i="7" s="1"/>
  <c r="D159" i="7"/>
  <c r="E159" i="7" s="1"/>
  <c r="G159" i="7"/>
  <c r="K159" i="7" s="1"/>
  <c r="A160" i="7"/>
  <c r="B160" i="7" s="1"/>
  <c r="D160" i="7"/>
  <c r="G160" i="7"/>
  <c r="K160" i="7" s="1"/>
  <c r="A161" i="7"/>
  <c r="B161" i="7" s="1"/>
  <c r="D161" i="7"/>
  <c r="E161" i="7" s="1"/>
  <c r="G161" i="7"/>
  <c r="A162" i="7"/>
  <c r="B162" i="7" s="1"/>
  <c r="D162" i="7"/>
  <c r="E162" i="7" s="1"/>
  <c r="G162" i="7"/>
  <c r="K162" i="7" s="1"/>
  <c r="A163" i="7"/>
  <c r="B163" i="7" s="1"/>
  <c r="D163" i="7"/>
  <c r="E163" i="7" s="1"/>
  <c r="G163" i="7"/>
  <c r="K163" i="7" s="1"/>
  <c r="A164" i="7"/>
  <c r="B164" i="7" s="1"/>
  <c r="D164" i="7"/>
  <c r="E164" i="7" s="1"/>
  <c r="G164" i="7"/>
  <c r="A165" i="7"/>
  <c r="B165" i="7" s="1"/>
  <c r="D165" i="7"/>
  <c r="E165" i="7" s="1"/>
  <c r="G165" i="7"/>
  <c r="K165" i="7" s="1"/>
  <c r="A166" i="7"/>
  <c r="B166" i="7" s="1"/>
  <c r="D166" i="7"/>
  <c r="G166" i="7"/>
  <c r="K166" i="7" s="1"/>
  <c r="A167" i="7"/>
  <c r="B167" i="7" s="1"/>
  <c r="D167" i="7"/>
  <c r="E167" i="7" s="1"/>
  <c r="G167" i="7"/>
  <c r="K167" i="7" s="1"/>
  <c r="A168" i="7"/>
  <c r="B168" i="7" s="1"/>
  <c r="D168" i="7"/>
  <c r="E168" i="7" s="1"/>
  <c r="G168" i="7"/>
  <c r="A169" i="7"/>
  <c r="B169" i="7" s="1"/>
  <c r="D169" i="7"/>
  <c r="E169" i="7" s="1"/>
  <c r="G169" i="7"/>
  <c r="K169" i="7" s="1"/>
  <c r="A170" i="7"/>
  <c r="B170" i="7" s="1"/>
  <c r="D170" i="7"/>
  <c r="E170" i="7" s="1"/>
  <c r="G170" i="7"/>
  <c r="K170" i="7" s="1"/>
  <c r="A171" i="7"/>
  <c r="B171" i="7" s="1"/>
  <c r="D171" i="7"/>
  <c r="E171" i="7" s="1"/>
  <c r="G171" i="7"/>
  <c r="K171" i="7" s="1"/>
  <c r="A172" i="7"/>
  <c r="B172" i="7" s="1"/>
  <c r="D172" i="7"/>
  <c r="E172" i="7" s="1"/>
  <c r="G172" i="7"/>
  <c r="K172" i="7" s="1"/>
  <c r="A173" i="7"/>
  <c r="B173" i="7" s="1"/>
  <c r="D173" i="7"/>
  <c r="E173" i="7" s="1"/>
  <c r="G173" i="7"/>
  <c r="A174" i="7"/>
  <c r="B174" i="7" s="1"/>
  <c r="D174" i="7"/>
  <c r="E174" i="7" s="1"/>
  <c r="G174" i="7"/>
  <c r="K174" i="7" s="1"/>
  <c r="A175" i="7"/>
  <c r="B175" i="7" s="1"/>
  <c r="D175" i="7"/>
  <c r="E175" i="7" s="1"/>
  <c r="G175" i="7"/>
  <c r="K175" i="7" s="1"/>
  <c r="A176" i="7"/>
  <c r="B176" i="7" s="1"/>
  <c r="D176" i="7"/>
  <c r="E176" i="7" s="1"/>
  <c r="G176" i="7"/>
  <c r="K176" i="7" s="1"/>
  <c r="A177" i="7"/>
  <c r="B177" i="7" s="1"/>
  <c r="D177" i="7"/>
  <c r="G177" i="7"/>
  <c r="K177" i="7" s="1"/>
  <c r="A178" i="7"/>
  <c r="B178" i="7" s="1"/>
  <c r="D178" i="7"/>
  <c r="E178" i="7" s="1"/>
  <c r="G178" i="7"/>
  <c r="K178" i="7" s="1"/>
  <c r="A179" i="7"/>
  <c r="B179" i="7" s="1"/>
  <c r="D179" i="7"/>
  <c r="E179" i="7" s="1"/>
  <c r="G179" i="7"/>
  <c r="K179" i="7" s="1"/>
  <c r="A180" i="7"/>
  <c r="B180" i="7" s="1"/>
  <c r="D180" i="7"/>
  <c r="E180" i="7" s="1"/>
  <c r="G180" i="7"/>
  <c r="K180" i="7" s="1"/>
  <c r="A181" i="7"/>
  <c r="B181" i="7" s="1"/>
  <c r="D181" i="7"/>
  <c r="E181" i="7" s="1"/>
  <c r="G181" i="7"/>
  <c r="A182" i="7"/>
  <c r="B182" i="7" s="1"/>
  <c r="D182" i="7"/>
  <c r="E182" i="7" s="1"/>
  <c r="G182" i="7"/>
  <c r="K182" i="7" s="1"/>
  <c r="A183" i="7"/>
  <c r="B183" i="7" s="1"/>
  <c r="D183" i="7"/>
  <c r="E183" i="7" s="1"/>
  <c r="G183" i="7"/>
  <c r="K183" i="7" s="1"/>
  <c r="A184" i="7"/>
  <c r="B184" i="7" s="1"/>
  <c r="D184" i="7"/>
  <c r="E184" i="7" s="1"/>
  <c r="G184" i="7"/>
  <c r="A185" i="7"/>
  <c r="B185" i="7" s="1"/>
  <c r="D185" i="7"/>
  <c r="E185" i="7" s="1"/>
  <c r="G185" i="7"/>
  <c r="A186" i="7"/>
  <c r="B186" i="7" s="1"/>
  <c r="D186" i="7"/>
  <c r="E186" i="7" s="1"/>
  <c r="G186" i="7"/>
  <c r="A187" i="7"/>
  <c r="B187" i="7" s="1"/>
  <c r="D187" i="7"/>
  <c r="E187" i="7" s="1"/>
  <c r="G187" i="7"/>
  <c r="A188" i="7"/>
  <c r="B188" i="7" s="1"/>
  <c r="D188" i="7"/>
  <c r="E188" i="7" s="1"/>
  <c r="G188" i="7"/>
  <c r="A189" i="7"/>
  <c r="B189" i="7" s="1"/>
  <c r="D189" i="7"/>
  <c r="G189" i="7"/>
  <c r="K189" i="7" s="1"/>
  <c r="A190" i="7"/>
  <c r="B190" i="7" s="1"/>
  <c r="D190" i="7"/>
  <c r="E190" i="7" s="1"/>
  <c r="G190" i="7"/>
  <c r="K190" i="7" s="1"/>
  <c r="A191" i="7"/>
  <c r="B191" i="7" s="1"/>
  <c r="D191" i="7"/>
  <c r="E191" i="7" s="1"/>
  <c r="G191" i="7"/>
  <c r="K191" i="7" s="1"/>
  <c r="A192" i="7"/>
  <c r="B192" i="7" s="1"/>
  <c r="D192" i="7"/>
  <c r="E192" i="7" s="1"/>
  <c r="G192" i="7"/>
  <c r="A193" i="7"/>
  <c r="B193" i="7" s="1"/>
  <c r="D193" i="7"/>
  <c r="E193" i="7" s="1"/>
  <c r="G193" i="7"/>
  <c r="A194" i="7"/>
  <c r="B194" i="7" s="1"/>
  <c r="D194" i="7"/>
  <c r="E194" i="7" s="1"/>
  <c r="G194" i="7"/>
  <c r="K194" i="7" s="1"/>
  <c r="A195" i="7"/>
  <c r="B195" i="7" s="1"/>
  <c r="D195" i="7"/>
  <c r="E195" i="7" s="1"/>
  <c r="G195" i="7"/>
  <c r="K195" i="7" s="1"/>
  <c r="A196" i="7"/>
  <c r="B196" i="7" s="1"/>
  <c r="D196" i="7"/>
  <c r="E196" i="7" s="1"/>
  <c r="G196" i="7"/>
  <c r="A197" i="7"/>
  <c r="B197" i="7" s="1"/>
  <c r="D197" i="7"/>
  <c r="E197" i="7" s="1"/>
  <c r="G197" i="7"/>
  <c r="A198" i="7"/>
  <c r="B198" i="7" s="1"/>
  <c r="D198" i="7"/>
  <c r="E198" i="7" s="1"/>
  <c r="G198" i="7"/>
  <c r="A199" i="7"/>
  <c r="B199" i="7" s="1"/>
  <c r="D199" i="7"/>
  <c r="E199" i="7" s="1"/>
  <c r="G199" i="7"/>
  <c r="A200" i="7"/>
  <c r="B200" i="7" s="1"/>
  <c r="D200" i="7"/>
  <c r="E200" i="7" s="1"/>
  <c r="G200" i="7"/>
  <c r="D2" i="7"/>
  <c r="E2" i="7" s="1"/>
  <c r="A2" i="7"/>
  <c r="B2" i="7" s="1"/>
  <c r="G2" i="7"/>
  <c r="K2" i="7" s="1"/>
  <c r="A9" i="3"/>
  <c r="A12" i="3" s="1"/>
  <c r="A6" i="3"/>
  <c r="A3" i="3"/>
  <c r="D19" i="5"/>
  <c r="D34" i="5" s="1"/>
  <c r="M4" i="7" l="1"/>
  <c r="O4" i="7" s="1"/>
  <c r="M4" i="6" s="1"/>
  <c r="M78" i="7"/>
  <c r="O78" i="7" s="1"/>
  <c r="M78" i="6" s="1"/>
  <c r="M89" i="7"/>
  <c r="O89" i="7" s="1"/>
  <c r="M89" i="6" s="1"/>
  <c r="M145" i="7"/>
  <c r="O145" i="7" s="1"/>
  <c r="M145" i="6" s="1"/>
  <c r="M153" i="7"/>
  <c r="O153" i="7" s="1"/>
  <c r="M153" i="6" s="1"/>
  <c r="M148" i="7"/>
  <c r="O148" i="7" s="1"/>
  <c r="M148" i="6" s="1"/>
  <c r="M53" i="7"/>
  <c r="O53" i="7" s="1"/>
  <c r="M53" i="6" s="1"/>
  <c r="M189" i="7"/>
  <c r="O189" i="7" s="1"/>
  <c r="M189" i="6" s="1"/>
  <c r="M41" i="7"/>
  <c r="O41" i="7" s="1"/>
  <c r="M41" i="6" s="1"/>
  <c r="M13" i="7"/>
  <c r="O13" i="7" s="1"/>
  <c r="M13" i="6" s="1"/>
  <c r="M129" i="7"/>
  <c r="O129" i="7" s="1"/>
  <c r="M129" i="6" s="1"/>
  <c r="M198" i="7"/>
  <c r="O198" i="7" s="1"/>
  <c r="M198" i="6" s="1"/>
  <c r="M177" i="7"/>
  <c r="O177" i="7" s="1"/>
  <c r="M177" i="6" s="1"/>
  <c r="M166" i="7"/>
  <c r="O166" i="7" s="1"/>
  <c r="M166" i="6" s="1"/>
  <c r="M105" i="7"/>
  <c r="O105" i="7" s="1"/>
  <c r="M105" i="6" s="1"/>
  <c r="M58" i="7"/>
  <c r="O58" i="7" s="1"/>
  <c r="M58" i="6" s="1"/>
  <c r="M172" i="7"/>
  <c r="O172" i="7" s="1"/>
  <c r="M172" i="6" s="1"/>
  <c r="M197" i="7"/>
  <c r="O197" i="7" s="1"/>
  <c r="M197" i="6" s="1"/>
  <c r="M157" i="7"/>
  <c r="O157" i="7" s="1"/>
  <c r="M157" i="6" s="1"/>
  <c r="M65" i="7"/>
  <c r="O65" i="7" s="1"/>
  <c r="M65" i="6" s="1"/>
  <c r="M194" i="7"/>
  <c r="O194" i="7" s="1"/>
  <c r="M194" i="6" s="1"/>
  <c r="M54" i="7"/>
  <c r="O54" i="7" s="1"/>
  <c r="M54" i="6" s="1"/>
  <c r="M3" i="7"/>
  <c r="O3" i="7" s="1"/>
  <c r="M3" i="6" s="1"/>
  <c r="M128" i="7"/>
  <c r="O128" i="7" s="1"/>
  <c r="M128" i="6" s="1"/>
  <c r="M131" i="7"/>
  <c r="O131" i="7" s="1"/>
  <c r="M131" i="6" s="1"/>
  <c r="M67" i="7"/>
  <c r="O67" i="7" s="1"/>
  <c r="M67" i="6" s="1"/>
  <c r="M43" i="7"/>
  <c r="O43" i="7" s="1"/>
  <c r="M43" i="6" s="1"/>
  <c r="M80" i="7"/>
  <c r="O80" i="7" s="1"/>
  <c r="M80" i="6" s="1"/>
  <c r="M49" i="7"/>
  <c r="J49" i="6" s="1"/>
  <c r="M185" i="7"/>
  <c r="O185" i="7" s="1"/>
  <c r="M185" i="6" s="1"/>
  <c r="M174" i="7"/>
  <c r="O174" i="7" s="1"/>
  <c r="M174" i="6" s="1"/>
  <c r="M180" i="7"/>
  <c r="O180" i="7" s="1"/>
  <c r="M180" i="6" s="1"/>
  <c r="M117" i="7"/>
  <c r="O117" i="7" s="1"/>
  <c r="M117" i="6" s="1"/>
  <c r="M93" i="7"/>
  <c r="O93" i="7" s="1"/>
  <c r="M93" i="6" s="1"/>
  <c r="M171" i="7"/>
  <c r="O171" i="7" s="1"/>
  <c r="M171" i="6" s="1"/>
  <c r="M95" i="7"/>
  <c r="O95" i="7" s="1"/>
  <c r="M95" i="6" s="1"/>
  <c r="M200" i="7"/>
  <c r="O200" i="7" s="1"/>
  <c r="M200" i="6" s="1"/>
  <c r="M154" i="7"/>
  <c r="O154" i="7" s="1"/>
  <c r="M154" i="6" s="1"/>
  <c r="M159" i="7"/>
  <c r="O159" i="7" s="1"/>
  <c r="M159" i="6" s="1"/>
  <c r="E177" i="7"/>
  <c r="M110" i="7"/>
  <c r="O110" i="7" s="1"/>
  <c r="M110" i="6" s="1"/>
  <c r="M106" i="7"/>
  <c r="O106" i="7" s="1"/>
  <c r="M106" i="6" s="1"/>
  <c r="M69" i="7"/>
  <c r="O69" i="7" s="1"/>
  <c r="M69" i="6" s="1"/>
  <c r="M66" i="7"/>
  <c r="O66" i="7" s="1"/>
  <c r="M66" i="6" s="1"/>
  <c r="M59" i="7"/>
  <c r="O59" i="7" s="1"/>
  <c r="M59" i="6" s="1"/>
  <c r="M45" i="7"/>
  <c r="O45" i="7" s="1"/>
  <c r="M45" i="6" s="1"/>
  <c r="M42" i="7"/>
  <c r="O42" i="7" s="1"/>
  <c r="M42" i="6" s="1"/>
  <c r="M160" i="7"/>
  <c r="O160" i="7" s="1"/>
  <c r="M160" i="6" s="1"/>
  <c r="M146" i="7"/>
  <c r="O146" i="7" s="1"/>
  <c r="M146" i="6" s="1"/>
  <c r="M86" i="7"/>
  <c r="O86" i="7" s="1"/>
  <c r="M86" i="6" s="1"/>
  <c r="M169" i="7"/>
  <c r="J169" i="6" s="1"/>
  <c r="M167" i="7"/>
  <c r="O167" i="7" s="1"/>
  <c r="M167" i="6" s="1"/>
  <c r="M156" i="7"/>
  <c r="O156" i="7" s="1"/>
  <c r="M156" i="6" s="1"/>
  <c r="M150" i="7"/>
  <c r="O150" i="7" s="1"/>
  <c r="M150" i="6" s="1"/>
  <c r="M143" i="7"/>
  <c r="O143" i="7" s="1"/>
  <c r="M143" i="6" s="1"/>
  <c r="M122" i="7"/>
  <c r="O122" i="7" s="1"/>
  <c r="M122" i="6" s="1"/>
  <c r="M119" i="7"/>
  <c r="O119" i="7" s="1"/>
  <c r="M119" i="6" s="1"/>
  <c r="M55" i="7"/>
  <c r="O55" i="7" s="1"/>
  <c r="M55" i="6" s="1"/>
  <c r="E189" i="7"/>
  <c r="E153" i="7"/>
  <c r="M136" i="7"/>
  <c r="O136" i="7" s="1"/>
  <c r="M136" i="6" s="1"/>
  <c r="M132" i="7"/>
  <c r="O132" i="7" s="1"/>
  <c r="M132" i="6" s="1"/>
  <c r="M102" i="7"/>
  <c r="O102" i="7" s="1"/>
  <c r="M102" i="6" s="1"/>
  <c r="M61" i="7"/>
  <c r="O61" i="7" s="1"/>
  <c r="M61" i="6" s="1"/>
  <c r="E58" i="7"/>
  <c r="M47" i="7"/>
  <c r="O47" i="7" s="1"/>
  <c r="M47" i="6" s="1"/>
  <c r="M57" i="7"/>
  <c r="O57" i="7" s="1"/>
  <c r="M57" i="6" s="1"/>
  <c r="M138" i="7"/>
  <c r="O138" i="7" s="1"/>
  <c r="M138" i="6" s="1"/>
  <c r="M70" i="7"/>
  <c r="O70" i="7" s="1"/>
  <c r="M70" i="6" s="1"/>
  <c r="M46" i="7"/>
  <c r="O46" i="7" s="1"/>
  <c r="M46" i="6" s="1"/>
  <c r="M98" i="7"/>
  <c r="O98" i="7" s="1"/>
  <c r="M98" i="6" s="1"/>
  <c r="M81" i="7"/>
  <c r="O81" i="7" s="1"/>
  <c r="M81" i="6" s="1"/>
  <c r="M168" i="7"/>
  <c r="O168" i="7" s="1"/>
  <c r="M168" i="6" s="1"/>
  <c r="M178" i="7"/>
  <c r="M141" i="7"/>
  <c r="O141" i="7" s="1"/>
  <c r="M141" i="6" s="1"/>
  <c r="M120" i="7"/>
  <c r="O120" i="7" s="1"/>
  <c r="M120" i="6" s="1"/>
  <c r="M114" i="7"/>
  <c r="O114" i="7" s="1"/>
  <c r="M114" i="6" s="1"/>
  <c r="M90" i="7"/>
  <c r="O90" i="7" s="1"/>
  <c r="M90" i="6" s="1"/>
  <c r="M50" i="7"/>
  <c r="O50" i="7" s="1"/>
  <c r="M50" i="6" s="1"/>
  <c r="M165" i="7"/>
  <c r="O165" i="7" s="1"/>
  <c r="M165" i="6" s="1"/>
  <c r="M74" i="7"/>
  <c r="O74" i="7" s="1"/>
  <c r="M74" i="6" s="1"/>
  <c r="M134" i="7"/>
  <c r="O134" i="7" s="1"/>
  <c r="M134" i="6" s="1"/>
  <c r="M162" i="7"/>
  <c r="M94" i="7"/>
  <c r="O94" i="7" s="1"/>
  <c r="M94" i="6" s="1"/>
  <c r="M144" i="7"/>
  <c r="O144" i="7" s="1"/>
  <c r="M144" i="6" s="1"/>
  <c r="M192" i="7"/>
  <c r="O192" i="7" s="1"/>
  <c r="M192" i="6" s="1"/>
  <c r="M186" i="7"/>
  <c r="O186" i="7" s="1"/>
  <c r="M186" i="6" s="1"/>
  <c r="M126" i="7"/>
  <c r="O126" i="7" s="1"/>
  <c r="M126" i="6" s="1"/>
  <c r="M82" i="7"/>
  <c r="O82" i="7" s="1"/>
  <c r="M82" i="6" s="1"/>
  <c r="M79" i="7"/>
  <c r="O79" i="7" s="1"/>
  <c r="M79" i="6" s="1"/>
  <c r="M196" i="7"/>
  <c r="O196" i="7" s="1"/>
  <c r="M196" i="6" s="1"/>
  <c r="M183" i="7"/>
  <c r="O183" i="7" s="1"/>
  <c r="M183" i="6" s="1"/>
  <c r="M170" i="7"/>
  <c r="O170" i="7" s="1"/>
  <c r="M170" i="6" s="1"/>
  <c r="M130" i="7"/>
  <c r="O130" i="7" s="1"/>
  <c r="M130" i="6" s="1"/>
  <c r="M104" i="7"/>
  <c r="O104" i="7" s="1"/>
  <c r="M104" i="6" s="1"/>
  <c r="M91" i="7"/>
  <c r="O91" i="7" s="1"/>
  <c r="M91" i="6" s="1"/>
  <c r="E166" i="7"/>
  <c r="E160" i="7"/>
  <c r="E134" i="7"/>
  <c r="M195" i="7"/>
  <c r="O195" i="7" s="1"/>
  <c r="M195" i="6" s="1"/>
  <c r="M182" i="7"/>
  <c r="O182" i="7" s="1"/>
  <c r="M182" i="6" s="1"/>
  <c r="M155" i="7"/>
  <c r="O155" i="7" s="1"/>
  <c r="M155" i="6" s="1"/>
  <c r="M142" i="7"/>
  <c r="O142" i="7" s="1"/>
  <c r="M142" i="6" s="1"/>
  <c r="M116" i="7"/>
  <c r="O116" i="7" s="1"/>
  <c r="M116" i="6" s="1"/>
  <c r="M103" i="7"/>
  <c r="M77" i="7"/>
  <c r="O77" i="7" s="1"/>
  <c r="M77" i="6" s="1"/>
  <c r="M64" i="7"/>
  <c r="O64" i="7" s="1"/>
  <c r="M64" i="6" s="1"/>
  <c r="M40" i="7"/>
  <c r="J40" i="6" s="1"/>
  <c r="M184" i="7"/>
  <c r="O184" i="7" s="1"/>
  <c r="M184" i="6" s="1"/>
  <c r="M158" i="7"/>
  <c r="O158" i="7" s="1"/>
  <c r="M158" i="6" s="1"/>
  <c r="M118" i="7"/>
  <c r="O118" i="7" s="1"/>
  <c r="M118" i="6" s="1"/>
  <c r="M92" i="7"/>
  <c r="M52" i="7"/>
  <c r="J52" i="6" s="1"/>
  <c r="M193" i="7"/>
  <c r="O193" i="7" s="1"/>
  <c r="M193" i="6" s="1"/>
  <c r="M133" i="7"/>
  <c r="O133" i="7" s="1"/>
  <c r="M133" i="6" s="1"/>
  <c r="M121" i="7"/>
  <c r="J121" i="6" s="1"/>
  <c r="M109" i="7"/>
  <c r="O109" i="7" s="1"/>
  <c r="M109" i="6" s="1"/>
  <c r="M97" i="7"/>
  <c r="J97" i="6" s="1"/>
  <c r="M179" i="7"/>
  <c r="O179" i="7" s="1"/>
  <c r="M179" i="6" s="1"/>
  <c r="M140" i="7"/>
  <c r="M127" i="7"/>
  <c r="O127" i="7" s="1"/>
  <c r="M127" i="6" s="1"/>
  <c r="M101" i="7"/>
  <c r="O101" i="7" s="1"/>
  <c r="M101" i="6" s="1"/>
  <c r="M88" i="7"/>
  <c r="O88" i="7" s="1"/>
  <c r="M88" i="6" s="1"/>
  <c r="M75" i="7"/>
  <c r="O75" i="7" s="1"/>
  <c r="M75" i="6" s="1"/>
  <c r="M62" i="7"/>
  <c r="O62" i="7" s="1"/>
  <c r="M62" i="6" s="1"/>
  <c r="M51" i="7"/>
  <c r="O51" i="7" s="1"/>
  <c r="M51" i="6" s="1"/>
  <c r="M38" i="7"/>
  <c r="O38" i="7" s="1"/>
  <c r="M38" i="6" s="1"/>
  <c r="E50" i="7"/>
  <c r="M191" i="7"/>
  <c r="O191" i="7" s="1"/>
  <c r="M191" i="6" s="1"/>
  <c r="M152" i="7"/>
  <c r="O152" i="7" s="1"/>
  <c r="M152" i="6" s="1"/>
  <c r="M139" i="7"/>
  <c r="O139" i="7" s="1"/>
  <c r="M139" i="6" s="1"/>
  <c r="M113" i="7"/>
  <c r="O113" i="7" s="1"/>
  <c r="M113" i="6" s="1"/>
  <c r="M100" i="7"/>
  <c r="O100" i="7" s="1"/>
  <c r="M100" i="6" s="1"/>
  <c r="M87" i="7"/>
  <c r="M60" i="7"/>
  <c r="M17" i="7"/>
  <c r="O17" i="7" s="1"/>
  <c r="M17" i="6" s="1"/>
  <c r="M63" i="7"/>
  <c r="O63" i="7" s="1"/>
  <c r="M63" i="6" s="1"/>
  <c r="M181" i="7"/>
  <c r="O181" i="7" s="1"/>
  <c r="M181" i="6" s="1"/>
  <c r="M85" i="7"/>
  <c r="J85" i="6" s="1"/>
  <c r="E136" i="7"/>
  <c r="E110" i="7"/>
  <c r="E98" i="7"/>
  <c r="M190" i="7"/>
  <c r="O190" i="7" s="1"/>
  <c r="M190" i="6" s="1"/>
  <c r="M164" i="7"/>
  <c r="O164" i="7" s="1"/>
  <c r="M164" i="6" s="1"/>
  <c r="M151" i="7"/>
  <c r="M125" i="7"/>
  <c r="O125" i="7" s="1"/>
  <c r="M125" i="6" s="1"/>
  <c r="M112" i="7"/>
  <c r="O112" i="7" s="1"/>
  <c r="M112" i="6" s="1"/>
  <c r="M99" i="7"/>
  <c r="O99" i="7" s="1"/>
  <c r="M99" i="6" s="1"/>
  <c r="M72" i="7"/>
  <c r="O72" i="7" s="1"/>
  <c r="M72" i="6" s="1"/>
  <c r="M48" i="7"/>
  <c r="O48" i="7" s="1"/>
  <c r="M48" i="6" s="1"/>
  <c r="M7" i="7"/>
  <c r="M39" i="7"/>
  <c r="M176" i="7"/>
  <c r="O176" i="7" s="1"/>
  <c r="M176" i="6" s="1"/>
  <c r="M163" i="7"/>
  <c r="O163" i="7" s="1"/>
  <c r="M163" i="6" s="1"/>
  <c r="M137" i="7"/>
  <c r="O137" i="7" s="1"/>
  <c r="M137" i="6" s="1"/>
  <c r="M124" i="7"/>
  <c r="O124" i="7" s="1"/>
  <c r="M124" i="6" s="1"/>
  <c r="M111" i="7"/>
  <c r="O111" i="7" s="1"/>
  <c r="M111" i="6" s="1"/>
  <c r="M84" i="7"/>
  <c r="O84" i="7" s="1"/>
  <c r="M84" i="6" s="1"/>
  <c r="M71" i="7"/>
  <c r="M115" i="7"/>
  <c r="O115" i="7" s="1"/>
  <c r="M115" i="6" s="1"/>
  <c r="M76" i="7"/>
  <c r="O76" i="7" s="1"/>
  <c r="M76" i="6" s="1"/>
  <c r="M73" i="7"/>
  <c r="J73" i="6" s="1"/>
  <c r="B95" i="7"/>
  <c r="M6" i="7"/>
  <c r="J6" i="6" s="1"/>
  <c r="M188" i="7"/>
  <c r="O188" i="7" s="1"/>
  <c r="M188" i="6" s="1"/>
  <c r="M175" i="7"/>
  <c r="O175" i="7" s="1"/>
  <c r="M175" i="6" s="1"/>
  <c r="M149" i="7"/>
  <c r="O149" i="7" s="1"/>
  <c r="M149" i="6" s="1"/>
  <c r="M123" i="7"/>
  <c r="O123" i="7" s="1"/>
  <c r="M123" i="6" s="1"/>
  <c r="M96" i="7"/>
  <c r="O96" i="7" s="1"/>
  <c r="M96" i="6" s="1"/>
  <c r="M83" i="7"/>
  <c r="O83" i="7" s="1"/>
  <c r="M83" i="6" s="1"/>
  <c r="M5" i="7"/>
  <c r="M19" i="7"/>
  <c r="O19" i="7" s="1"/>
  <c r="M19" i="6" s="1"/>
  <c r="M187" i="7"/>
  <c r="O187" i="7" s="1"/>
  <c r="M187" i="6" s="1"/>
  <c r="M161" i="7"/>
  <c r="O161" i="7" s="1"/>
  <c r="M161" i="6" s="1"/>
  <c r="M135" i="7"/>
  <c r="M108" i="7"/>
  <c r="M30" i="7"/>
  <c r="O30" i="7" s="1"/>
  <c r="M30" i="6" s="1"/>
  <c r="M26" i="7"/>
  <c r="O26" i="7" s="1"/>
  <c r="M26" i="6" s="1"/>
  <c r="M199" i="7"/>
  <c r="O199" i="7" s="1"/>
  <c r="M199" i="6" s="1"/>
  <c r="M173" i="7"/>
  <c r="O173" i="7" s="1"/>
  <c r="M173" i="6" s="1"/>
  <c r="M147" i="7"/>
  <c r="O147" i="7" s="1"/>
  <c r="M147" i="6" s="1"/>
  <c r="M107" i="7"/>
  <c r="O107" i="7" s="1"/>
  <c r="M107" i="6" s="1"/>
  <c r="M68" i="7"/>
  <c r="O68" i="7" s="1"/>
  <c r="M68" i="6" s="1"/>
  <c r="M56" i="7"/>
  <c r="M44" i="7"/>
  <c r="J44" i="6" s="1"/>
  <c r="M15" i="7"/>
  <c r="M35" i="7"/>
  <c r="O35" i="7" s="1"/>
  <c r="M35" i="6" s="1"/>
  <c r="M21" i="7"/>
  <c r="O21" i="7" s="1"/>
  <c r="M21" i="6" s="1"/>
  <c r="M23" i="7"/>
  <c r="O23" i="7" s="1"/>
  <c r="M23" i="6" s="1"/>
  <c r="E35" i="7"/>
  <c r="M29" i="7"/>
  <c r="J29" i="6" s="1"/>
  <c r="M20" i="7"/>
  <c r="J20" i="6" s="1"/>
  <c r="M36" i="7"/>
  <c r="O36" i="7" s="1"/>
  <c r="M36" i="6" s="1"/>
  <c r="M28" i="7"/>
  <c r="O28" i="7" s="1"/>
  <c r="M28" i="6" s="1"/>
  <c r="M34" i="7"/>
  <c r="O34" i="7" s="1"/>
  <c r="M34" i="6" s="1"/>
  <c r="M22" i="7"/>
  <c r="O22" i="7" s="1"/>
  <c r="M22" i="6" s="1"/>
  <c r="M33" i="7"/>
  <c r="O33" i="7" s="1"/>
  <c r="M33" i="6" s="1"/>
  <c r="M32" i="7"/>
  <c r="J32" i="6" s="1"/>
  <c r="M31" i="7"/>
  <c r="O31" i="7" s="1"/>
  <c r="M31" i="6" s="1"/>
  <c r="M27" i="7"/>
  <c r="J27" i="6" s="1"/>
  <c r="M24" i="7"/>
  <c r="J24" i="6" s="1"/>
  <c r="M37" i="7"/>
  <c r="O37" i="7" s="1"/>
  <c r="M37" i="6" s="1"/>
  <c r="M25" i="7"/>
  <c r="O25" i="7" s="1"/>
  <c r="M25" i="6" s="1"/>
  <c r="M18" i="7"/>
  <c r="O18" i="7" s="1"/>
  <c r="M18" i="6" s="1"/>
  <c r="M16" i="7"/>
  <c r="J16" i="6" s="1"/>
  <c r="M14" i="7"/>
  <c r="J14" i="6" s="1"/>
  <c r="M11" i="7"/>
  <c r="J11" i="6" s="1"/>
  <c r="M10" i="7"/>
  <c r="J10" i="6" s="1"/>
  <c r="M12" i="7"/>
  <c r="J12" i="6" s="1"/>
  <c r="M9" i="7"/>
  <c r="J9" i="6" s="1"/>
  <c r="M8" i="7"/>
  <c r="O8" i="7" s="1"/>
  <c r="M8" i="6" s="1"/>
  <c r="M2" i="7"/>
  <c r="B3" i="3"/>
  <c r="B6" i="3"/>
  <c r="A15" i="3"/>
  <c r="J145" i="6" l="1"/>
  <c r="U145" i="6" s="1"/>
  <c r="S145" i="6" s="1"/>
  <c r="J13" i="6"/>
  <c r="U13" i="6" s="1"/>
  <c r="S13" i="6" s="1"/>
  <c r="J126" i="6"/>
  <c r="U126" i="6" s="1"/>
  <c r="S126" i="6" s="1"/>
  <c r="J148" i="6"/>
  <c r="U148" i="6" s="1"/>
  <c r="S148" i="6" s="1"/>
  <c r="J78" i="6"/>
  <c r="U78" i="6" s="1"/>
  <c r="S78" i="6" s="1"/>
  <c r="J153" i="6"/>
  <c r="U153" i="6" s="1"/>
  <c r="S153" i="6" s="1"/>
  <c r="A17" i="3"/>
  <c r="D15" i="5" s="1"/>
  <c r="A21" i="3"/>
  <c r="A23" i="3" s="1"/>
  <c r="J19" i="6"/>
  <c r="U19" i="6" s="1"/>
  <c r="S19" i="6" s="1"/>
  <c r="J4" i="6"/>
  <c r="U4" i="6" s="1"/>
  <c r="S4" i="6" s="1"/>
  <c r="J58" i="6"/>
  <c r="U58" i="6" s="1"/>
  <c r="S58" i="6" s="1"/>
  <c r="J54" i="6"/>
  <c r="U54" i="6" s="1"/>
  <c r="S54" i="6" s="1"/>
  <c r="J125" i="6"/>
  <c r="U125" i="6" s="1"/>
  <c r="S125" i="6" s="1"/>
  <c r="J83" i="6"/>
  <c r="U83" i="6" s="1"/>
  <c r="S83" i="6" s="1"/>
  <c r="O11" i="7"/>
  <c r="M11" i="6" s="1"/>
  <c r="U11" i="6" s="1"/>
  <c r="S11" i="6" s="1"/>
  <c r="J198" i="6"/>
  <c r="U198" i="6" s="1"/>
  <c r="S198" i="6" s="1"/>
  <c r="J179" i="6"/>
  <c r="U179" i="6" s="1"/>
  <c r="S179" i="6" s="1"/>
  <c r="J172" i="6"/>
  <c r="U172" i="6" s="1"/>
  <c r="S172" i="6" s="1"/>
  <c r="J160" i="6"/>
  <c r="U160" i="6" s="1"/>
  <c r="S160" i="6" s="1"/>
  <c r="J132" i="6"/>
  <c r="U132" i="6" s="1"/>
  <c r="S132" i="6" s="1"/>
  <c r="J128" i="6"/>
  <c r="U128" i="6" s="1"/>
  <c r="S128" i="6" s="1"/>
  <c r="J95" i="6"/>
  <c r="U95" i="6" s="1"/>
  <c r="S95" i="6" s="1"/>
  <c r="J89" i="6"/>
  <c r="U89" i="6" s="1"/>
  <c r="S89" i="6" s="1"/>
  <c r="J75" i="6"/>
  <c r="U75" i="6" s="1"/>
  <c r="S75" i="6" s="1"/>
  <c r="J155" i="6"/>
  <c r="U155" i="6" s="1"/>
  <c r="S155" i="6" s="1"/>
  <c r="J84" i="6"/>
  <c r="U84" i="6" s="1"/>
  <c r="S84" i="6" s="1"/>
  <c r="J118" i="6"/>
  <c r="U118" i="6" s="1"/>
  <c r="S118" i="6" s="1"/>
  <c r="J93" i="6"/>
  <c r="U93" i="6" s="1"/>
  <c r="S93" i="6" s="1"/>
  <c r="J157" i="6"/>
  <c r="U157" i="6" s="1"/>
  <c r="S157" i="6" s="1"/>
  <c r="J163" i="6"/>
  <c r="U163" i="6" s="1"/>
  <c r="S163" i="6" s="1"/>
  <c r="J186" i="6"/>
  <c r="U186" i="6" s="1"/>
  <c r="S186" i="6" s="1"/>
  <c r="J181" i="6"/>
  <c r="U181" i="6" s="1"/>
  <c r="S181" i="6" s="1"/>
  <c r="J88" i="6"/>
  <c r="U88" i="6" s="1"/>
  <c r="S88" i="6" s="1"/>
  <c r="J74" i="6"/>
  <c r="U74" i="6" s="1"/>
  <c r="S74" i="6" s="1"/>
  <c r="J65" i="6"/>
  <c r="U65" i="6" s="1"/>
  <c r="S65" i="6" s="1"/>
  <c r="J62" i="6"/>
  <c r="U62" i="6" s="1"/>
  <c r="S62" i="6" s="1"/>
  <c r="J70" i="6"/>
  <c r="U70" i="6" s="1"/>
  <c r="S70" i="6" s="1"/>
  <c r="J50" i="6"/>
  <c r="U50" i="6" s="1"/>
  <c r="S50" i="6" s="1"/>
  <c r="J53" i="6"/>
  <c r="U53" i="6" s="1"/>
  <c r="S53" i="6" s="1"/>
  <c r="J48" i="6"/>
  <c r="U48" i="6" s="1"/>
  <c r="S48" i="6" s="1"/>
  <c r="J45" i="6"/>
  <c r="U45" i="6" s="1"/>
  <c r="S45" i="6" s="1"/>
  <c r="O49" i="7"/>
  <c r="M49" i="6" s="1"/>
  <c r="U49" i="6" s="1"/>
  <c r="S49" i="6" s="1"/>
  <c r="J41" i="6"/>
  <c r="U41" i="6" s="1"/>
  <c r="S41" i="6" s="1"/>
  <c r="J117" i="6"/>
  <c r="U117" i="6" s="1"/>
  <c r="S117" i="6" s="1"/>
  <c r="J134" i="6"/>
  <c r="U134" i="6" s="1"/>
  <c r="S134" i="6" s="1"/>
  <c r="J171" i="6"/>
  <c r="U171" i="6" s="1"/>
  <c r="S171" i="6" s="1"/>
  <c r="J129" i="6"/>
  <c r="U129" i="6" s="1"/>
  <c r="S129" i="6" s="1"/>
  <c r="J189" i="6"/>
  <c r="U189" i="6" s="1"/>
  <c r="S189" i="6" s="1"/>
  <c r="O121" i="7"/>
  <c r="M121" i="6" s="1"/>
  <c r="U121" i="6" s="1"/>
  <c r="S121" i="6" s="1"/>
  <c r="J194" i="6"/>
  <c r="U194" i="6" s="1"/>
  <c r="S194" i="6" s="1"/>
  <c r="J59" i="6"/>
  <c r="U59" i="6" s="1"/>
  <c r="S59" i="6" s="1"/>
  <c r="J42" i="6"/>
  <c r="U42" i="6" s="1"/>
  <c r="S42" i="6" s="1"/>
  <c r="J3" i="6"/>
  <c r="U3" i="6" s="1"/>
  <c r="S3" i="6" s="1"/>
  <c r="J57" i="6"/>
  <c r="U57" i="6" s="1"/>
  <c r="S57" i="6" s="1"/>
  <c r="J137" i="6"/>
  <c r="U137" i="6" s="1"/>
  <c r="S137" i="6" s="1"/>
  <c r="J131" i="6"/>
  <c r="U131" i="6" s="1"/>
  <c r="S131" i="6" s="1"/>
  <c r="J190" i="6"/>
  <c r="U190" i="6" s="1"/>
  <c r="S190" i="6" s="1"/>
  <c r="J37" i="6"/>
  <c r="U37" i="6" s="1"/>
  <c r="S37" i="6" s="1"/>
  <c r="J86" i="6"/>
  <c r="U86" i="6" s="1"/>
  <c r="S86" i="6" s="1"/>
  <c r="O27" i="7"/>
  <c r="M27" i="6" s="1"/>
  <c r="U27" i="6" s="1"/>
  <c r="S27" i="6" s="1"/>
  <c r="J176" i="6"/>
  <c r="U176" i="6" s="1"/>
  <c r="S176" i="6" s="1"/>
  <c r="J76" i="6"/>
  <c r="U76" i="6" s="1"/>
  <c r="S76" i="6" s="1"/>
  <c r="J67" i="6"/>
  <c r="U67" i="6" s="1"/>
  <c r="S67" i="6" s="1"/>
  <c r="J55" i="6"/>
  <c r="U55" i="6" s="1"/>
  <c r="S55" i="6" s="1"/>
  <c r="J21" i="6"/>
  <c r="U21" i="6" s="1"/>
  <c r="S21" i="6" s="1"/>
  <c r="J154" i="6"/>
  <c r="U154" i="6" s="1"/>
  <c r="S154" i="6" s="1"/>
  <c r="J166" i="6"/>
  <c r="U166" i="6" s="1"/>
  <c r="S166" i="6" s="1"/>
  <c r="O85" i="7"/>
  <c r="M85" i="6" s="1"/>
  <c r="U85" i="6" s="1"/>
  <c r="S85" i="6" s="1"/>
  <c r="J43" i="6"/>
  <c r="U43" i="6" s="1"/>
  <c r="S43" i="6" s="1"/>
  <c r="J115" i="6"/>
  <c r="U115" i="6" s="1"/>
  <c r="S115" i="6" s="1"/>
  <c r="J182" i="6"/>
  <c r="U182" i="6" s="1"/>
  <c r="S182" i="6" s="1"/>
  <c r="J82" i="6"/>
  <c r="U82" i="6" s="1"/>
  <c r="S82" i="6" s="1"/>
  <c r="O169" i="7"/>
  <c r="M169" i="6" s="1"/>
  <c r="U169" i="6" s="1"/>
  <c r="S169" i="6" s="1"/>
  <c r="J119" i="6"/>
  <c r="U119" i="6" s="1"/>
  <c r="S119" i="6" s="1"/>
  <c r="J94" i="6"/>
  <c r="U94" i="6" s="1"/>
  <c r="S94" i="6" s="1"/>
  <c r="J183" i="6"/>
  <c r="U183" i="6" s="1"/>
  <c r="S183" i="6" s="1"/>
  <c r="J5" i="6"/>
  <c r="O5" i="7"/>
  <c r="M5" i="6" s="1"/>
  <c r="J30" i="6"/>
  <c r="U30" i="6" s="1"/>
  <c r="S30" i="6" s="1"/>
  <c r="J197" i="6"/>
  <c r="U197" i="6" s="1"/>
  <c r="S197" i="6" s="1"/>
  <c r="J23" i="6"/>
  <c r="U23" i="6" s="1"/>
  <c r="S23" i="6" s="1"/>
  <c r="J120" i="6"/>
  <c r="U120" i="6" s="1"/>
  <c r="S120" i="6" s="1"/>
  <c r="J136" i="6"/>
  <c r="U136" i="6" s="1"/>
  <c r="S136" i="6" s="1"/>
  <c r="J105" i="6"/>
  <c r="U105" i="6" s="1"/>
  <c r="S105" i="6" s="1"/>
  <c r="O40" i="7"/>
  <c r="M40" i="6" s="1"/>
  <c r="U40" i="6" s="1"/>
  <c r="S40" i="6" s="1"/>
  <c r="J167" i="6"/>
  <c r="U167" i="6" s="1"/>
  <c r="S167" i="6" s="1"/>
  <c r="J159" i="6"/>
  <c r="U159" i="6" s="1"/>
  <c r="S159" i="6" s="1"/>
  <c r="J106" i="6"/>
  <c r="U106" i="6" s="1"/>
  <c r="S106" i="6" s="1"/>
  <c r="J188" i="6"/>
  <c r="U188" i="6" s="1"/>
  <c r="S188" i="6" s="1"/>
  <c r="J61" i="6"/>
  <c r="U61" i="6" s="1"/>
  <c r="S61" i="6" s="1"/>
  <c r="J191" i="6"/>
  <c r="U191" i="6" s="1"/>
  <c r="S191" i="6" s="1"/>
  <c r="J199" i="6"/>
  <c r="U199" i="6" s="1"/>
  <c r="S199" i="6" s="1"/>
  <c r="J200" i="6"/>
  <c r="U200" i="6" s="1"/>
  <c r="S200" i="6" s="1"/>
  <c r="J102" i="6"/>
  <c r="U102" i="6" s="1"/>
  <c r="S102" i="6" s="1"/>
  <c r="J91" i="6"/>
  <c r="U91" i="6" s="1"/>
  <c r="S91" i="6" s="1"/>
  <c r="J146" i="6"/>
  <c r="U146" i="6" s="1"/>
  <c r="S146" i="6" s="1"/>
  <c r="J185" i="6"/>
  <c r="U185" i="6" s="1"/>
  <c r="S185" i="6" s="1"/>
  <c r="J149" i="6"/>
  <c r="U149" i="6" s="1"/>
  <c r="S149" i="6" s="1"/>
  <c r="J139" i="6"/>
  <c r="U139" i="6" s="1"/>
  <c r="S139" i="6" s="1"/>
  <c r="J150" i="6"/>
  <c r="U150" i="6" s="1"/>
  <c r="S150" i="6" s="1"/>
  <c r="J80" i="6"/>
  <c r="U80" i="6" s="1"/>
  <c r="S80" i="6" s="1"/>
  <c r="J144" i="6"/>
  <c r="U144" i="6" s="1"/>
  <c r="S144" i="6" s="1"/>
  <c r="J177" i="6"/>
  <c r="U177" i="6" s="1"/>
  <c r="S177" i="6" s="1"/>
  <c r="O44" i="7"/>
  <c r="M44" i="6" s="1"/>
  <c r="U44" i="6" s="1"/>
  <c r="S44" i="6" s="1"/>
  <c r="J184" i="6"/>
  <c r="U184" i="6" s="1"/>
  <c r="S184" i="6" s="1"/>
  <c r="J152" i="6"/>
  <c r="U152" i="6" s="1"/>
  <c r="S152" i="6" s="1"/>
  <c r="J66" i="6"/>
  <c r="U66" i="6" s="1"/>
  <c r="S66" i="6" s="1"/>
  <c r="J124" i="6"/>
  <c r="U124" i="6" s="1"/>
  <c r="S124" i="6" s="1"/>
  <c r="J174" i="6"/>
  <c r="U174" i="6" s="1"/>
  <c r="S174" i="6" s="1"/>
  <c r="J100" i="6"/>
  <c r="U100" i="6" s="1"/>
  <c r="S100" i="6" s="1"/>
  <c r="J90" i="6"/>
  <c r="U90" i="6" s="1"/>
  <c r="S90" i="6" s="1"/>
  <c r="J114" i="6"/>
  <c r="U114" i="6" s="1"/>
  <c r="S114" i="6" s="1"/>
  <c r="J111" i="6"/>
  <c r="U111" i="6" s="1"/>
  <c r="S111" i="6" s="1"/>
  <c r="J192" i="6"/>
  <c r="U192" i="6" s="1"/>
  <c r="S192" i="6" s="1"/>
  <c r="J113" i="6"/>
  <c r="U113" i="6" s="1"/>
  <c r="S113" i="6" s="1"/>
  <c r="J47" i="6"/>
  <c r="U47" i="6" s="1"/>
  <c r="S47" i="6" s="1"/>
  <c r="J127" i="6"/>
  <c r="U127" i="6" s="1"/>
  <c r="S127" i="6" s="1"/>
  <c r="J122" i="6"/>
  <c r="U122" i="6" s="1"/>
  <c r="S122" i="6" s="1"/>
  <c r="J173" i="6"/>
  <c r="U173" i="6" s="1"/>
  <c r="S173" i="6" s="1"/>
  <c r="J158" i="6"/>
  <c r="U158" i="6" s="1"/>
  <c r="S158" i="6" s="1"/>
  <c r="J147" i="6"/>
  <c r="U147" i="6" s="1"/>
  <c r="S147" i="6" s="1"/>
  <c r="J156" i="6"/>
  <c r="U156" i="6" s="1"/>
  <c r="S156" i="6" s="1"/>
  <c r="J143" i="6"/>
  <c r="U143" i="6" s="1"/>
  <c r="S143" i="6" s="1"/>
  <c r="O20" i="7"/>
  <c r="M20" i="6" s="1"/>
  <c r="U20" i="6" s="1"/>
  <c r="S20" i="6" s="1"/>
  <c r="J26" i="6"/>
  <c r="U26" i="6" s="1"/>
  <c r="S26" i="6" s="1"/>
  <c r="J164" i="6"/>
  <c r="U164" i="6" s="1"/>
  <c r="S164" i="6" s="1"/>
  <c r="O10" i="7"/>
  <c r="M10" i="6" s="1"/>
  <c r="U10" i="6" s="1"/>
  <c r="S10" i="6" s="1"/>
  <c r="J175" i="6"/>
  <c r="U175" i="6" s="1"/>
  <c r="S175" i="6" s="1"/>
  <c r="J69" i="6"/>
  <c r="U69" i="6" s="1"/>
  <c r="S69" i="6" s="1"/>
  <c r="J110" i="6"/>
  <c r="U110" i="6" s="1"/>
  <c r="S110" i="6" s="1"/>
  <c r="J180" i="6"/>
  <c r="U180" i="6" s="1"/>
  <c r="S180" i="6" s="1"/>
  <c r="J101" i="6"/>
  <c r="U101" i="6" s="1"/>
  <c r="S101" i="6" s="1"/>
  <c r="J15" i="6"/>
  <c r="O15" i="7"/>
  <c r="M15" i="6" s="1"/>
  <c r="O7" i="7"/>
  <c r="M7" i="6" s="1"/>
  <c r="J7" i="6"/>
  <c r="O6" i="7"/>
  <c r="M6" i="6" s="1"/>
  <c r="U6" i="6" s="1"/>
  <c r="S6" i="6" s="1"/>
  <c r="J18" i="6"/>
  <c r="U18" i="6" s="1"/>
  <c r="S18" i="6" s="1"/>
  <c r="J64" i="6"/>
  <c r="U64" i="6" s="1"/>
  <c r="S64" i="6" s="1"/>
  <c r="J51" i="6"/>
  <c r="U51" i="6" s="1"/>
  <c r="S51" i="6" s="1"/>
  <c r="J109" i="6"/>
  <c r="U109" i="6" s="1"/>
  <c r="S109" i="6" s="1"/>
  <c r="O71" i="7"/>
  <c r="M71" i="6" s="1"/>
  <c r="J71" i="6"/>
  <c r="O60" i="7"/>
  <c r="M60" i="6" s="1"/>
  <c r="J60" i="6"/>
  <c r="J141" i="6"/>
  <c r="U141" i="6" s="1"/>
  <c r="S141" i="6" s="1"/>
  <c r="J196" i="6"/>
  <c r="U196" i="6" s="1"/>
  <c r="S196" i="6" s="1"/>
  <c r="O87" i="7"/>
  <c r="M87" i="6" s="1"/>
  <c r="J87" i="6"/>
  <c r="O92" i="7"/>
  <c r="M92" i="6" s="1"/>
  <c r="J92" i="6"/>
  <c r="O108" i="7"/>
  <c r="M108" i="6" s="1"/>
  <c r="J108" i="6"/>
  <c r="J77" i="6"/>
  <c r="U77" i="6" s="1"/>
  <c r="S77" i="6" s="1"/>
  <c r="J22" i="6"/>
  <c r="U22" i="6" s="1"/>
  <c r="S22" i="6" s="1"/>
  <c r="J161" i="6"/>
  <c r="U161" i="6" s="1"/>
  <c r="S161" i="6" s="1"/>
  <c r="O151" i="7"/>
  <c r="M151" i="6" s="1"/>
  <c r="J151" i="6"/>
  <c r="J138" i="6"/>
  <c r="U138" i="6" s="1"/>
  <c r="S138" i="6" s="1"/>
  <c r="J187" i="6"/>
  <c r="U187" i="6" s="1"/>
  <c r="S187" i="6" s="1"/>
  <c r="J96" i="6"/>
  <c r="U96" i="6" s="1"/>
  <c r="S96" i="6" s="1"/>
  <c r="J38" i="6"/>
  <c r="U38" i="6" s="1"/>
  <c r="S38" i="6" s="1"/>
  <c r="J98" i="6"/>
  <c r="U98" i="6" s="1"/>
  <c r="S98" i="6" s="1"/>
  <c r="J133" i="6"/>
  <c r="U133" i="6" s="1"/>
  <c r="S133" i="6" s="1"/>
  <c r="O97" i="7"/>
  <c r="M97" i="6" s="1"/>
  <c r="U97" i="6" s="1"/>
  <c r="S97" i="6" s="1"/>
  <c r="O135" i="7"/>
  <c r="M135" i="6" s="1"/>
  <c r="J135" i="6"/>
  <c r="J35" i="6"/>
  <c r="U35" i="6" s="1"/>
  <c r="S35" i="6" s="1"/>
  <c r="J116" i="6"/>
  <c r="U116" i="6" s="1"/>
  <c r="S116" i="6" s="1"/>
  <c r="O9" i="7"/>
  <c r="M9" i="6" s="1"/>
  <c r="U9" i="6" s="1"/>
  <c r="S9" i="6" s="1"/>
  <c r="J63" i="6"/>
  <c r="U63" i="6" s="1"/>
  <c r="S63" i="6" s="1"/>
  <c r="J170" i="6"/>
  <c r="U170" i="6" s="1"/>
  <c r="S170" i="6" s="1"/>
  <c r="J107" i="6"/>
  <c r="U107" i="6" s="1"/>
  <c r="S107" i="6" s="1"/>
  <c r="O140" i="7"/>
  <c r="M140" i="6" s="1"/>
  <c r="J140" i="6"/>
  <c r="O73" i="7"/>
  <c r="M73" i="6" s="1"/>
  <c r="U73" i="6" s="1"/>
  <c r="S73" i="6" s="1"/>
  <c r="O162" i="7"/>
  <c r="M162" i="6" s="1"/>
  <c r="J162" i="6"/>
  <c r="U162" i="6" s="1"/>
  <c r="S162" i="6" s="1"/>
  <c r="J142" i="6"/>
  <c r="U142" i="6" s="1"/>
  <c r="S142" i="6" s="1"/>
  <c r="J72" i="6"/>
  <c r="U72" i="6" s="1"/>
  <c r="S72" i="6" s="1"/>
  <c r="J81" i="6"/>
  <c r="U81" i="6" s="1"/>
  <c r="S81" i="6" s="1"/>
  <c r="J17" i="6"/>
  <c r="U17" i="6" s="1"/>
  <c r="S17" i="6" s="1"/>
  <c r="J99" i="6"/>
  <c r="U99" i="6" s="1"/>
  <c r="S99" i="6" s="1"/>
  <c r="J68" i="6"/>
  <c r="U68" i="6" s="1"/>
  <c r="S68" i="6" s="1"/>
  <c r="J165" i="6"/>
  <c r="U165" i="6" s="1"/>
  <c r="S165" i="6" s="1"/>
  <c r="J112" i="6"/>
  <c r="U112" i="6" s="1"/>
  <c r="S112" i="6" s="1"/>
  <c r="J130" i="6"/>
  <c r="U130" i="6" s="1"/>
  <c r="S130" i="6" s="1"/>
  <c r="J193" i="6"/>
  <c r="U193" i="6" s="1"/>
  <c r="S193" i="6" s="1"/>
  <c r="O39" i="7"/>
  <c r="M39" i="6" s="1"/>
  <c r="J39" i="6"/>
  <c r="U39" i="6" s="1"/>
  <c r="S39" i="6" s="1"/>
  <c r="O178" i="7"/>
  <c r="M178" i="6" s="1"/>
  <c r="J178" i="6"/>
  <c r="O103" i="7"/>
  <c r="M103" i="6" s="1"/>
  <c r="J103" i="6"/>
  <c r="J56" i="6"/>
  <c r="O56" i="7"/>
  <c r="M56" i="6" s="1"/>
  <c r="J168" i="6"/>
  <c r="U168" i="6" s="1"/>
  <c r="S168" i="6" s="1"/>
  <c r="J31" i="6"/>
  <c r="U31" i="6" s="1"/>
  <c r="S31" i="6" s="1"/>
  <c r="J195" i="6"/>
  <c r="U195" i="6" s="1"/>
  <c r="S195" i="6" s="1"/>
  <c r="J104" i="6"/>
  <c r="U104" i="6" s="1"/>
  <c r="S104" i="6" s="1"/>
  <c r="J46" i="6"/>
  <c r="U46" i="6" s="1"/>
  <c r="S46" i="6" s="1"/>
  <c r="J79" i="6"/>
  <c r="U79" i="6" s="1"/>
  <c r="S79" i="6" s="1"/>
  <c r="J123" i="6"/>
  <c r="U123" i="6" s="1"/>
  <c r="S123" i="6" s="1"/>
  <c r="O52" i="7"/>
  <c r="M52" i="6" s="1"/>
  <c r="U52" i="6" s="1"/>
  <c r="S52" i="6" s="1"/>
  <c r="J34" i="6"/>
  <c r="U34" i="6" s="1"/>
  <c r="S34" i="6" s="1"/>
  <c r="J36" i="6"/>
  <c r="U36" i="6" s="1"/>
  <c r="S36" i="6" s="1"/>
  <c r="O32" i="7"/>
  <c r="M32" i="6" s="1"/>
  <c r="U32" i="6" s="1"/>
  <c r="S32" i="6" s="1"/>
  <c r="J33" i="6"/>
  <c r="U33" i="6" s="1"/>
  <c r="S33" i="6" s="1"/>
  <c r="J28" i="6"/>
  <c r="U28" i="6" s="1"/>
  <c r="S28" i="6" s="1"/>
  <c r="O29" i="7"/>
  <c r="M29" i="6" s="1"/>
  <c r="U29" i="6" s="1"/>
  <c r="S29" i="6" s="1"/>
  <c r="O24" i="7"/>
  <c r="M24" i="6" s="1"/>
  <c r="U24" i="6" s="1"/>
  <c r="S24" i="6" s="1"/>
  <c r="J25" i="6"/>
  <c r="U25" i="6" s="1"/>
  <c r="S25" i="6" s="1"/>
  <c r="O12" i="7"/>
  <c r="M12" i="6" s="1"/>
  <c r="U12" i="6" s="1"/>
  <c r="S12" i="6" s="1"/>
  <c r="O16" i="7"/>
  <c r="M16" i="6" s="1"/>
  <c r="U16" i="6" s="1"/>
  <c r="S16" i="6" s="1"/>
  <c r="O14" i="7"/>
  <c r="M14" i="6" s="1"/>
  <c r="U14" i="6" s="1"/>
  <c r="S14" i="6" s="1"/>
  <c r="J8" i="6"/>
  <c r="U8" i="6" s="1"/>
  <c r="S8" i="6" s="1"/>
  <c r="J2" i="6"/>
  <c r="O2" i="7"/>
  <c r="M2" i="6" s="1"/>
  <c r="D14" i="5"/>
  <c r="U178" i="6" l="1"/>
  <c r="S178" i="6" s="1"/>
  <c r="U87" i="6"/>
  <c r="S87" i="6" s="1"/>
  <c r="U60" i="6"/>
  <c r="S60" i="6" s="1"/>
  <c r="U7" i="6"/>
  <c r="S7" i="6" s="1"/>
  <c r="U103" i="6"/>
  <c r="S103" i="6" s="1"/>
  <c r="U151" i="6"/>
  <c r="S151" i="6" s="1"/>
  <c r="U135" i="6"/>
  <c r="S135" i="6" s="1"/>
  <c r="U71" i="6"/>
  <c r="S71" i="6" s="1"/>
  <c r="U56" i="6"/>
  <c r="S56" i="6" s="1"/>
  <c r="U15" i="6"/>
  <c r="S15" i="6" s="1"/>
  <c r="U108" i="6"/>
  <c r="S108" i="6" s="1"/>
  <c r="U140" i="6"/>
  <c r="S140" i="6" s="1"/>
  <c r="U92" i="6"/>
  <c r="S92" i="6" s="1"/>
  <c r="U5" i="6"/>
  <c r="S5" i="6" s="1"/>
  <c r="U2" i="6"/>
  <c r="S2" i="6" s="1"/>
  <c r="D26" i="5"/>
  <c r="D31" i="5" s="1"/>
  <c r="D32" i="5" s="1"/>
  <c r="D27" i="5"/>
  <c r="D33" i="5" l="1"/>
  <c r="D35"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Hakan Asım Unluer</author>
  </authors>
  <commentList>
    <comment ref="F19" authorId="0" shapeId="0" xr:uid="{00000000-0006-0000-0100-000001000000}">
      <text>
        <r>
          <rPr>
            <b/>
            <sz val="9"/>
            <color indexed="81"/>
            <rFont val="Tahoma"/>
            <family val="2"/>
            <charset val="162"/>
          </rPr>
          <t>Gidilen KM bilgisini giriniz; (Ofisten - Gidilen konum mesafesini gidiş + dönüş giriniz.)</t>
        </r>
        <r>
          <rPr>
            <sz val="9"/>
            <color indexed="81"/>
            <rFont val="Tahoma"/>
            <family val="2"/>
            <charset val="162"/>
          </rPr>
          <t xml:space="preserve">
</t>
        </r>
      </text>
    </comment>
    <comment ref="H19" authorId="0" shapeId="0" xr:uid="{00000000-0006-0000-0100-000002000000}">
      <text>
        <r>
          <rPr>
            <b/>
            <sz val="9"/>
            <color indexed="81"/>
            <rFont val="Tahoma"/>
            <family val="2"/>
            <charset val="162"/>
          </rPr>
          <t>Ekspertiz Tarihindeki Yakıt Litre Fiyatını EPDK İnternet Sitesinden Arşiv Fiyatlarından Bakarak Yakıt Cinsine Göre Giriniz;</t>
        </r>
      </text>
    </comment>
    <comment ref="F20" authorId="0" shapeId="0" xr:uid="{00000000-0006-0000-0100-000003000000}">
      <text>
        <r>
          <rPr>
            <sz val="9"/>
            <color indexed="81"/>
            <rFont val="Tahoma"/>
            <family val="2"/>
            <charset val="162"/>
          </rPr>
          <t xml:space="preserve">Açıklama yazabilirsiniz
</t>
        </r>
      </text>
    </comment>
    <comment ref="F21" authorId="0" shapeId="0" xr:uid="{00000000-0006-0000-0100-000004000000}">
      <text>
        <r>
          <rPr>
            <b/>
            <sz val="9"/>
            <color indexed="81"/>
            <rFont val="Tahoma"/>
            <family val="2"/>
            <charset val="162"/>
          </rPr>
          <t>Açıklama Yazabilirsiniz</t>
        </r>
        <r>
          <rPr>
            <sz val="9"/>
            <color indexed="81"/>
            <rFont val="Tahoma"/>
            <family val="2"/>
            <charset val="162"/>
          </rPr>
          <t xml:space="preserve">
</t>
        </r>
      </text>
    </comment>
    <comment ref="F22" authorId="0" shapeId="0" xr:uid="{00000000-0006-0000-0100-000006000000}">
      <text>
        <r>
          <rPr>
            <b/>
            <sz val="9"/>
            <color indexed="81"/>
            <rFont val="Tahoma"/>
            <family val="2"/>
            <charset val="162"/>
          </rPr>
          <t>Açıklama yazabilirsiniz</t>
        </r>
        <r>
          <rPr>
            <sz val="9"/>
            <color indexed="81"/>
            <rFont val="Tahoma"/>
            <family val="2"/>
            <charset val="16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Hakan Asım Unluer</author>
  </authors>
  <commentList>
    <comment ref="O2" authorId="0" shapeId="0" xr:uid="{0D2AA0D1-6F54-4986-8322-CF32B58504CA}">
      <text>
        <r>
          <rPr>
            <b/>
            <sz val="9"/>
            <color indexed="81"/>
            <rFont val="Tahoma"/>
            <family val="2"/>
            <charset val="162"/>
          </rPr>
          <t>Gidilen KM bilgisini giriniz; (Ofisten - Gidilen konum mesafesini gidiş + dönüş giriniz.)</t>
        </r>
        <r>
          <rPr>
            <sz val="9"/>
            <color indexed="81"/>
            <rFont val="Tahoma"/>
            <family val="2"/>
            <charset val="162"/>
          </rPr>
          <t xml:space="preserve">
</t>
        </r>
      </text>
    </comment>
    <comment ref="P2" authorId="0" shapeId="0" xr:uid="{09E01345-ECC0-4EE7-9365-500DA9E09F62}">
      <text>
        <r>
          <rPr>
            <b/>
            <sz val="9"/>
            <color indexed="81"/>
            <rFont val="Tahoma"/>
            <family val="2"/>
            <charset val="162"/>
          </rPr>
          <t>Ekspertiz Tarihindeki Yakıt Litre Fiyatını EPDK İnternet Sitesinden Arşiv Fiyatlarından Bakarak Yakıt Cinsine Göre Giriniz;</t>
        </r>
      </text>
    </comment>
  </commentList>
</comments>
</file>

<file path=xl/sharedStrings.xml><?xml version="1.0" encoding="utf-8"?>
<sst xmlns="http://schemas.openxmlformats.org/spreadsheetml/2006/main" count="1579" uniqueCount="111">
  <si>
    <t>Hasar Dosya No</t>
  </si>
  <si>
    <t>Eksper Rapor No</t>
  </si>
  <si>
    <t>Araç Tipi</t>
  </si>
  <si>
    <t>Kod</t>
  </si>
  <si>
    <t>Binek, Hafif Ticari, Motorsiklet</t>
  </si>
  <si>
    <t>Ağır Vasıta</t>
  </si>
  <si>
    <t>İş Makinesi</t>
  </si>
  <si>
    <t>%100 Elektrikli Araç</t>
  </si>
  <si>
    <t>Ekspertiz Şekli</t>
  </si>
  <si>
    <t>Uzaktan Ekspertiz</t>
  </si>
  <si>
    <t>Şehir İçi Fiili Ekspertiz</t>
  </si>
  <si>
    <t>Şehir Dışı Fiili Ekspertiz</t>
  </si>
  <si>
    <t>Araç Tipini Seçiniz</t>
  </si>
  <si>
    <t>Taban Ekspertiz Ücret Tarifesi</t>
  </si>
  <si>
    <t>Kademe</t>
  </si>
  <si>
    <t>Hasar Tutarı TL</t>
  </si>
  <si>
    <t>Ücret TL</t>
  </si>
  <si>
    <t>0-30.000,00</t>
  </si>
  <si>
    <t>30.000,01 - 60.000,00</t>
  </si>
  <si>
    <t>750,00 + (Hasar Tutarı - 30.000)*0,025</t>
  </si>
  <si>
    <t>60.000,01 - 90.000,00</t>
  </si>
  <si>
    <t>1.500,00 + (Hasar Tutarı - 60.000,00)*0,022</t>
  </si>
  <si>
    <t>90.000,01 - 250.000,00</t>
  </si>
  <si>
    <t>2.160,00 + (Hasar Tutarı - 90.000,00)* 0,02</t>
  </si>
  <si>
    <t>250.000,01 - 1000.000,00</t>
  </si>
  <si>
    <t>5.360,00 + (Hasar Tutarı - 250.000,00)*0,0021</t>
  </si>
  <si>
    <t>1.000.000,01 üzeri</t>
  </si>
  <si>
    <t>TL</t>
  </si>
  <si>
    <t>KDV Dahil</t>
  </si>
  <si>
    <t>KDV Hariç</t>
  </si>
  <si>
    <t>Girilen Ekspertiz Şekli için tarifeye göre belirlenen asgari ekspertiz ücreti ;</t>
  </si>
  <si>
    <t>Girilen Araç Tipi için tarifeye göre belirlenen asgari ekspertiz ücreti ;</t>
  </si>
  <si>
    <t>TL'dir.</t>
  </si>
  <si>
    <t>Girilen Brüt Hasar Tutarı için tarifeye göre belirlenen asgari ekspertiz ücreti ;</t>
  </si>
  <si>
    <r>
      <t xml:space="preserve">Tespit Edilen </t>
    </r>
    <r>
      <rPr>
        <b/>
        <u/>
        <sz val="12"/>
        <color rgb="FFC00000"/>
        <rFont val="Calibri"/>
        <family val="2"/>
        <charset val="162"/>
        <scheme val="minor"/>
      </rPr>
      <t>BRÜT Hasar Tutarı</t>
    </r>
  </si>
  <si>
    <t>Ekspertiz Şekli Kodu</t>
  </si>
  <si>
    <t>Araç Tipi Kodu</t>
  </si>
  <si>
    <r>
      <t xml:space="preserve">* </t>
    </r>
    <r>
      <rPr>
        <b/>
        <sz val="11"/>
        <color theme="1"/>
        <rFont val="Calibri"/>
        <family val="2"/>
        <charset val="162"/>
        <scheme val="minor"/>
      </rPr>
      <t>Ağır vasıta</t>
    </r>
    <r>
      <rPr>
        <sz val="11"/>
        <color theme="1"/>
        <rFont val="Calibri"/>
        <family val="2"/>
        <charset val="162"/>
        <scheme val="minor"/>
      </rPr>
      <t xml:space="preserve"> grubu için asgari ücretler, %50 oranında fazlasıdır.</t>
    </r>
  </si>
  <si>
    <r>
      <t>*</t>
    </r>
    <r>
      <rPr>
        <b/>
        <sz val="11"/>
        <color theme="1"/>
        <rFont val="Calibri"/>
        <family val="2"/>
        <charset val="162"/>
        <scheme val="minor"/>
      </rPr>
      <t xml:space="preserve"> İş makinesi </t>
    </r>
    <r>
      <rPr>
        <sz val="11"/>
        <color theme="1"/>
        <rFont val="Calibri"/>
        <family val="2"/>
        <charset val="162"/>
        <scheme val="minor"/>
      </rPr>
      <t>grubu için asgari ücretler, %120 oranında fazlasıdır.</t>
    </r>
  </si>
  <si>
    <r>
      <t xml:space="preserve">* İş makinesi araç grubu dışında kalan </t>
    </r>
    <r>
      <rPr>
        <b/>
        <sz val="11"/>
        <color theme="1"/>
        <rFont val="Calibri"/>
        <family val="2"/>
        <charset val="162"/>
        <scheme val="minor"/>
      </rPr>
      <t>%100 elektrikli araçların</t>
    </r>
    <r>
      <rPr>
        <sz val="11"/>
        <color theme="1"/>
        <rFont val="Calibri"/>
        <family val="2"/>
        <charset val="162"/>
        <scheme val="minor"/>
      </rPr>
      <t xml:space="preserve"> ağır vasıta araç grubu için uygulanan tarife dikkate alınır.</t>
    </r>
  </si>
  <si>
    <r>
      <t xml:space="preserve">* </t>
    </r>
    <r>
      <rPr>
        <b/>
        <sz val="11"/>
        <color theme="1"/>
        <rFont val="Calibri"/>
        <family val="2"/>
        <charset val="162"/>
        <scheme val="minor"/>
      </rPr>
      <t>Değer Kaybı;</t>
    </r>
    <r>
      <rPr>
        <sz val="11"/>
        <color theme="1"/>
        <rFont val="Calibri"/>
        <family val="2"/>
        <charset val="162"/>
        <scheme val="minor"/>
      </rPr>
      <t xml:space="preserve"> 450,00 TL</t>
    </r>
  </si>
  <si>
    <r>
      <t xml:space="preserve">* </t>
    </r>
    <r>
      <rPr>
        <b/>
        <sz val="11"/>
        <color theme="1"/>
        <rFont val="Calibri"/>
        <family val="2"/>
        <charset val="162"/>
        <scheme val="minor"/>
      </rPr>
      <t>Kaza Tespit Tutanağı Tanzim Ücreti;</t>
    </r>
    <r>
      <rPr>
        <sz val="11"/>
        <color theme="1"/>
        <rFont val="Calibri"/>
        <family val="2"/>
        <charset val="162"/>
        <scheme val="minor"/>
      </rPr>
      <t xml:space="preserve"> 680,00 TL</t>
    </r>
  </si>
  <si>
    <r>
      <t xml:space="preserve">* </t>
    </r>
    <r>
      <rPr>
        <b/>
        <sz val="11"/>
        <color theme="1"/>
        <rFont val="Calibri"/>
        <family val="2"/>
        <charset val="162"/>
        <scheme val="minor"/>
      </rPr>
      <t>Uzaktan Ekspertiz;</t>
    </r>
    <r>
      <rPr>
        <sz val="11"/>
        <color theme="1"/>
        <rFont val="Calibri"/>
        <family val="2"/>
        <charset val="162"/>
        <scheme val="minor"/>
      </rPr>
      <t>Yukarıda her kademe için hesaplanan ücretlerin 2/3’ü oranında ödeme yapılır.</t>
    </r>
  </si>
  <si>
    <r>
      <t xml:space="preserve">* </t>
    </r>
    <r>
      <rPr>
        <b/>
        <sz val="11"/>
        <color theme="1"/>
        <rFont val="Calibri"/>
        <family val="2"/>
        <charset val="162"/>
        <scheme val="minor"/>
      </rPr>
      <t>Değer Tespiti;</t>
    </r>
    <r>
      <rPr>
        <sz val="11"/>
        <color theme="1"/>
        <rFont val="Calibri"/>
        <family val="2"/>
        <charset val="162"/>
        <scheme val="minor"/>
      </rPr>
      <t xml:space="preserve"> Yukarıda her kademe için hesaplanan ücretlerin 2/3’ü oranında ödeme yapılır.</t>
    </r>
  </si>
  <si>
    <t>Uygulama Esasları</t>
  </si>
  <si>
    <t>1)</t>
  </si>
  <si>
    <t>KDV Hariç Tutarlardır.</t>
  </si>
  <si>
    <t>2)</t>
  </si>
  <si>
    <t>Şehir dışı hasarlarda %25 ilave edilir.</t>
  </si>
  <si>
    <t>3)</t>
  </si>
  <si>
    <t>Araç ile gidilen şehir dışı ekspertiz masrafı 50 km'yi aşan kısım için ödenir. (..km * 7,0 Lt/100km * yakıt fiyatı * 1,3)+köprü + otoyol + feribot + otopark</t>
  </si>
  <si>
    <t>4)</t>
  </si>
  <si>
    <t>Araç tiplerinin belirlenmesinde 13/10/1983 tarihli ve 2918 sayılı Karayolları Trafik Kanununda yer alan tanımlara uygun olacak şekilde aşağıda yer alan tablodaki sınıflandırma dikkate alınır. Poliçe düzenlenirken ilgili kanuna uygun olmayan bir sınıflama yapılmış olması, ücret hesaplamasında dikkate alınmaz.</t>
  </si>
  <si>
    <t>1) Binek, Hafif Ticari ve Motosiklet</t>
  </si>
  <si>
    <t>Otomobil, Minibüs, Kamyonet, Panelvan, Arazi Taşıtı, Hafif Römork, Motosiklet, Yük Motosikleti (Triportör), Bisiklet, Moped (Elektrikli Bisiklet)</t>
  </si>
  <si>
    <t>2) Ağır Vasıta</t>
  </si>
  <si>
    <t>Kamyon, Otobüs, Çekici, Özel Amaçlı Taşıtlar, Kamp Taşıtı, Römork, Yarı Römork, Lastik Tekerlikli Traktör</t>
  </si>
  <si>
    <t>3) İş Makinesi</t>
  </si>
  <si>
    <t>Lastik veya Paletli Makine, Pompa, Mikser, Damper, Tarım Makinesi, Şap Makinesi, Binek ve Ağır Vasıta Tanımına Girmeyen Makineler</t>
  </si>
  <si>
    <t>5)</t>
  </si>
  <si>
    <t>İş makinesi araç grubu dışında kalan %100 elektrikli araçların ekspertiz ücretinin belirlenmesinde ağır vasıta araç grubu için uygulanan tarife dikkate alınır.</t>
  </si>
  <si>
    <t>6)</t>
  </si>
  <si>
    <t>Eksperin raporunu kapatması aşamasında, ekspertiz ücreti bu Tarifeye göre, ekspertiz raporunun yazıldığı sistem üzerinden otomatik olarak hesaplanır ve ekspertiz ücreti, tanzim edilen ekspertiz raporunda yer alır.</t>
  </si>
  <si>
    <t>7)</t>
  </si>
  <si>
    <t>Hasar tutarı kademeleri ve ücret formülünün TÜFE oranında artırılmasında aşağıdaki örnek dikkate alınır.</t>
  </si>
  <si>
    <t>TL/LT</t>
  </si>
  <si>
    <t>Formüllerin bozulmasına karşılık boş bir kopyayı farklı bir yere mutlaka kaydedin. Yanlış hesaplama fark ettiğiniz anda bu boş kopyayı kullanın. Düzelmez ise ADEM İREN' e bilgi veriniz</t>
  </si>
  <si>
    <t>Ekspertiz Şekli  Seçiniz</t>
  </si>
  <si>
    <t>:</t>
  </si>
  <si>
    <t>Tespit Edilen Brüt Hasar Tutarı</t>
  </si>
  <si>
    <t>Ekspertiz Ücreti KDV Hariç</t>
  </si>
  <si>
    <t>Ekspertiz Ücreti KDV Dahil</t>
  </si>
  <si>
    <t>KM</t>
  </si>
  <si>
    <t>Araç İle Yapılan Yol Masrafı</t>
  </si>
  <si>
    <t>Konaklama Masrafı</t>
  </si>
  <si>
    <t>Köprü, Otoban,Feribot, Otopark vb. Masrafı</t>
  </si>
  <si>
    <t>Diğer Masraflar</t>
  </si>
  <si>
    <t xml:space="preserve">Dosyada Talep Edilmesi Gereken Asgari Ücret Tutarı </t>
  </si>
  <si>
    <t>Toplam Eksperetiz Ücreti Tutarı</t>
  </si>
  <si>
    <t>TOPLAM EKSPERTİZ ÜCRETİ TUTARI</t>
  </si>
  <si>
    <t>Ek Ekspertiz Ücreti KDV Hariç</t>
  </si>
  <si>
    <t>Ek Ekspertiz Ücreti KDV Dahil</t>
  </si>
  <si>
    <t>EKSPERTİZ ÜCRETİ TUTARI</t>
  </si>
  <si>
    <t>MASRAFLAR TOPLAMI (KDV DAHİL)</t>
  </si>
  <si>
    <t>GENEL TOPLAM</t>
  </si>
  <si>
    <t xml:space="preserve">                                    OTO KAZA TABAN EKSPERTİZ ÜCRETİ HESAPLAMA</t>
  </si>
  <si>
    <t xml:space="preserve">Şehir Dışı Ekspertizlerde Alınacak Ücret Farkı </t>
  </si>
  <si>
    <t>Ekspertiz Ücreti</t>
  </si>
  <si>
    <t>Girilen Brüt Hasar</t>
  </si>
  <si>
    <t>Girilen Araç Tipi</t>
  </si>
  <si>
    <t>Girilen Ekspertiz Şekli</t>
  </si>
  <si>
    <t>Şehir Dışı Fark</t>
  </si>
  <si>
    <t>LT</t>
  </si>
  <si>
    <t>Hasar Tutarı</t>
  </si>
  <si>
    <t>KDV % 20</t>
  </si>
  <si>
    <t>Toplam (KDV DAHİL)</t>
  </si>
  <si>
    <t>Yol (KDV DAHİL)</t>
  </si>
  <si>
    <t>Ekspertiz İçin Masraf Hesaplaması</t>
  </si>
  <si>
    <t>Dosya No</t>
  </si>
  <si>
    <t>Toplam (KDV HARİÇ)</t>
  </si>
  <si>
    <t xml:space="preserve">                           (01.01.2024)</t>
  </si>
  <si>
    <t>0-49.431,00</t>
  </si>
  <si>
    <t>49.431,01 - 60.000,00</t>
  </si>
  <si>
    <t>98.862,01 - 148.293,00</t>
  </si>
  <si>
    <t>148.293,01 - 411.925,00</t>
  </si>
  <si>
    <t>411.925,01 - 1.647.700,00</t>
  </si>
  <si>
    <t>1.647.700,01 üzeri</t>
  </si>
  <si>
    <t>8.831,67,00 + (Hasar Tutarı - 411.925,00)*0,0021</t>
  </si>
  <si>
    <t>3.559,03,00 + (Hasar Tutarı - 148.293,00)* 0,02</t>
  </si>
  <si>
    <t>2.471,55 + (Hasar Tutarı - 98.862,00)*0,022</t>
  </si>
  <si>
    <t>1.235,78 + (Hasar Tutarı - 49.431)*0,025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</si>
</sst>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162"/>
      <scheme val="minor"/>
    </font>
    <font>
      <sz val="11"/>
      <color theme="1"/>
      <name val="Calibri"/>
      <family val="2"/>
      <charset val="162"/>
      <scheme val="minor"/>
    </font>
    <font>
      <b/>
      <sz val="11"/>
      <color theme="1"/>
      <name val="Calibri"/>
      <family val="2"/>
      <charset val="162"/>
      <scheme val="minor"/>
    </font>
    <font>
      <b/>
      <sz val="11"/>
      <name val="Calibri"/>
      <family val="2"/>
      <charset val="162"/>
      <scheme val="minor"/>
    </font>
    <font>
      <b/>
      <sz val="12"/>
      <color rgb="FFC00000"/>
      <name val="Calibri"/>
      <family val="2"/>
      <charset val="162"/>
      <scheme val="minor"/>
    </font>
    <font>
      <b/>
      <u/>
      <sz val="12"/>
      <color rgb="FFC00000"/>
      <name val="Calibri"/>
      <family val="2"/>
      <charset val="162"/>
      <scheme val="minor"/>
    </font>
    <font>
      <b/>
      <sz val="12"/>
      <color theme="1"/>
      <name val="Calibri"/>
      <family val="2"/>
      <charset val="162"/>
      <scheme val="minor"/>
    </font>
    <font>
      <sz val="11"/>
      <color theme="1"/>
      <name val="Calibri"/>
      <family val="2"/>
      <scheme val="minor"/>
    </font>
    <font>
      <sz val="11"/>
      <color rgb="FFFF0000"/>
      <name val="Calibri"/>
      <family val="2"/>
      <scheme val="minor"/>
    </font>
    <font>
      <sz val="11"/>
      <color rgb="FFC00000"/>
      <name val="Calibri"/>
      <family val="2"/>
      <charset val="162"/>
      <scheme val="minor"/>
    </font>
    <font>
      <b/>
      <sz val="12"/>
      <name val="Calibri"/>
      <family val="2"/>
      <charset val="162"/>
      <scheme val="minor"/>
    </font>
    <font>
      <b/>
      <sz val="12"/>
      <color theme="0"/>
      <name val="Calibri"/>
      <family val="2"/>
      <charset val="162"/>
      <scheme val="minor"/>
    </font>
    <font>
      <b/>
      <sz val="14"/>
      <color theme="0"/>
      <name val="Calibri"/>
      <family val="2"/>
      <charset val="162"/>
      <scheme val="minor"/>
    </font>
    <font>
      <sz val="9"/>
      <color theme="1"/>
      <name val="Calibri"/>
      <family val="2"/>
      <scheme val="minor"/>
    </font>
    <font>
      <sz val="12"/>
      <color theme="1"/>
      <name val="Calibri"/>
      <family val="2"/>
      <charset val="162"/>
      <scheme val="minor"/>
    </font>
    <font>
      <b/>
      <u/>
      <sz val="12"/>
      <color theme="1"/>
      <name val="Calibri"/>
      <family val="2"/>
      <charset val="162"/>
      <scheme val="minor"/>
    </font>
    <font>
      <sz val="9"/>
      <color indexed="81"/>
      <name val="Tahoma"/>
      <family val="2"/>
      <charset val="162"/>
    </font>
    <font>
      <b/>
      <sz val="9"/>
      <color indexed="81"/>
      <name val="Tahoma"/>
      <family val="2"/>
      <charset val="162"/>
    </font>
  </fonts>
  <fills count="5">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8" tint="-0.249977111117893"/>
        <bgColor indexed="64"/>
      </patternFill>
    </fill>
  </fills>
  <borders count="2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theme="8" tint="-0.249977111117893"/>
      </left>
      <right style="thin">
        <color theme="8" tint="-0.249977111117893"/>
      </right>
      <top style="thin">
        <color theme="8" tint="-0.249977111117893"/>
      </top>
      <bottom style="thin">
        <color theme="8" tint="-0.249977111117893"/>
      </bottom>
      <diagonal/>
    </border>
    <border>
      <left style="thin">
        <color theme="8" tint="-0.249977111117893"/>
      </left>
      <right/>
      <top style="thin">
        <color theme="8" tint="-0.249977111117893"/>
      </top>
      <bottom style="thin">
        <color theme="8" tint="-0.249977111117893"/>
      </bottom>
      <diagonal/>
    </border>
    <border>
      <left/>
      <right/>
      <top style="thin">
        <color theme="8" tint="-0.249977111117893"/>
      </top>
      <bottom style="thin">
        <color theme="8" tint="-0.249977111117893"/>
      </bottom>
      <diagonal/>
    </border>
    <border>
      <left/>
      <right style="thin">
        <color theme="8" tint="-0.249977111117893"/>
      </right>
      <top style="thin">
        <color theme="8" tint="-0.249977111117893"/>
      </top>
      <bottom style="thin">
        <color theme="8" tint="-0.249977111117893"/>
      </bottom>
      <diagonal/>
    </border>
    <border>
      <left style="thin">
        <color theme="8" tint="-0.249977111117893"/>
      </left>
      <right style="thin">
        <color theme="8" tint="-0.249977111117893"/>
      </right>
      <top style="thin">
        <color theme="8" tint="-0.249977111117893"/>
      </top>
      <bottom/>
      <diagonal/>
    </border>
    <border>
      <left style="thin">
        <color theme="8" tint="-0.249977111117893"/>
      </left>
      <right style="thin">
        <color theme="8" tint="-0.249977111117893"/>
      </right>
      <top/>
      <bottom/>
      <diagonal/>
    </border>
    <border>
      <left style="thin">
        <color theme="8" tint="-0.249977111117893"/>
      </left>
      <right style="thin">
        <color theme="8" tint="-0.249977111117893"/>
      </right>
      <top/>
      <bottom style="thin">
        <color theme="8" tint="-0.249977111117893"/>
      </bottom>
      <diagonal/>
    </border>
    <border>
      <left style="thin">
        <color theme="8" tint="-0.249977111117893"/>
      </left>
      <right/>
      <top/>
      <bottom style="thin">
        <color theme="8" tint="-0.249977111117893"/>
      </bottom>
      <diagonal/>
    </border>
    <border>
      <left/>
      <right style="thin">
        <color theme="8" tint="-0.249977111117893"/>
      </right>
      <top/>
      <bottom/>
      <diagonal/>
    </border>
    <border>
      <left/>
      <right style="thin">
        <color theme="8" tint="-0.249977111117893"/>
      </right>
      <top style="thin">
        <color theme="8" tint="-0.249977111117893"/>
      </top>
      <bottom/>
      <diagonal/>
    </border>
    <border>
      <left/>
      <right/>
      <top style="thin">
        <color theme="8" tint="-0.249977111117893"/>
      </top>
      <bottom/>
      <diagonal/>
    </border>
    <border>
      <left style="thin">
        <color theme="8" tint="-0.249977111117893"/>
      </left>
      <right/>
      <top style="thin">
        <color theme="8" tint="-0.249977111117893"/>
      </top>
      <bottom/>
      <diagonal/>
    </border>
    <border>
      <left/>
      <right/>
      <top/>
      <bottom style="thin">
        <color theme="8" tint="-0.249977111117893"/>
      </bottom>
      <diagonal/>
    </border>
    <border>
      <left/>
      <right style="thin">
        <color theme="8" tint="-0.249977111117893"/>
      </right>
      <top/>
      <bottom style="thin">
        <color theme="8" tint="-0.249977111117893"/>
      </bottom>
      <diagonal/>
    </border>
    <border>
      <left style="thin">
        <color theme="8" tint="-0.249977111117893"/>
      </left>
      <right/>
      <top/>
      <bottom/>
      <diagonal/>
    </border>
  </borders>
  <cellStyleXfs count="2">
    <xf numFmtId="0" fontId="0" fillId="0" borderId="0"/>
    <xf numFmtId="0" fontId="7" fillId="0" borderId="0"/>
  </cellStyleXfs>
  <cellXfs count="148">
    <xf numFmtId="0" fontId="0" fillId="0" borderId="0" xfId="0"/>
    <xf numFmtId="0" fontId="2" fillId="2" borderId="1" xfId="0" applyFont="1" applyFill="1" applyBorder="1" applyProtection="1">
      <protection locked="0"/>
    </xf>
    <xf numFmtId="0" fontId="2" fillId="2" borderId="2" xfId="0" applyFont="1" applyFill="1" applyBorder="1" applyProtection="1">
      <protection locked="0"/>
    </xf>
    <xf numFmtId="0" fontId="0" fillId="2" borderId="1" xfId="0" applyFill="1" applyBorder="1" applyProtection="1">
      <protection locked="0"/>
    </xf>
    <xf numFmtId="0" fontId="0" fillId="2" borderId="2" xfId="0" applyFill="1" applyBorder="1" applyProtection="1">
      <protection locked="0"/>
    </xf>
    <xf numFmtId="0" fontId="2" fillId="2" borderId="1" xfId="0" applyFont="1" applyFill="1" applyBorder="1" applyAlignment="1" applyProtection="1">
      <alignment horizontal="center"/>
      <protection locked="0"/>
    </xf>
    <xf numFmtId="0" fontId="2" fillId="2" borderId="2" xfId="0" applyFont="1" applyFill="1" applyBorder="1" applyAlignment="1" applyProtection="1">
      <alignment horizontal="center"/>
      <protection locked="0"/>
    </xf>
    <xf numFmtId="0" fontId="0" fillId="2" borderId="2" xfId="0" applyFill="1" applyBorder="1" applyAlignment="1" applyProtection="1">
      <alignment horizontal="center"/>
      <protection locked="0"/>
    </xf>
    <xf numFmtId="3" fontId="0" fillId="2" borderId="2" xfId="0" applyNumberFormat="1" applyFill="1" applyBorder="1" applyAlignment="1" applyProtection="1">
      <alignment horizontal="center"/>
      <protection locked="0"/>
    </xf>
    <xf numFmtId="0" fontId="7" fillId="0" borderId="0" xfId="1"/>
    <xf numFmtId="0" fontId="7" fillId="2" borderId="0" xfId="1" applyFill="1" applyProtection="1">
      <protection locked="0"/>
    </xf>
    <xf numFmtId="0" fontId="8" fillId="0" borderId="0" xfId="1" applyFont="1"/>
    <xf numFmtId="0" fontId="7" fillId="2" borderId="0" xfId="1" applyFill="1"/>
    <xf numFmtId="0" fontId="1" fillId="2" borderId="0" xfId="1" applyFont="1" applyFill="1" applyProtection="1">
      <protection locked="0"/>
    </xf>
    <xf numFmtId="4" fontId="1" fillId="2" borderId="0" xfId="1" applyNumberFormat="1" applyFont="1" applyFill="1"/>
    <xf numFmtId="0" fontId="7" fillId="2" borderId="2" xfId="1" applyFill="1" applyBorder="1" applyAlignment="1" applyProtection="1">
      <alignment horizontal="center"/>
      <protection locked="0"/>
    </xf>
    <xf numFmtId="3" fontId="7" fillId="2" borderId="2" xfId="1" applyNumberFormat="1" applyFill="1" applyBorder="1" applyAlignment="1" applyProtection="1">
      <alignment horizontal="center"/>
      <protection locked="0"/>
    </xf>
    <xf numFmtId="0" fontId="6" fillId="2" borderId="0" xfId="1" applyFont="1" applyFill="1" applyProtection="1">
      <protection locked="0"/>
    </xf>
    <xf numFmtId="4" fontId="6" fillId="0" borderId="0" xfId="1" applyNumberFormat="1" applyFont="1" applyProtection="1">
      <protection locked="0"/>
    </xf>
    <xf numFmtId="0" fontId="9" fillId="2" borderId="0" xfId="1" applyFont="1" applyFill="1" applyProtection="1">
      <protection locked="0"/>
    </xf>
    <xf numFmtId="0" fontId="4" fillId="2" borderId="0" xfId="1" applyFont="1" applyFill="1" applyProtection="1">
      <protection locked="0"/>
    </xf>
    <xf numFmtId="0" fontId="6" fillId="0" borderId="0" xfId="1" applyFont="1" applyProtection="1">
      <protection locked="0"/>
    </xf>
    <xf numFmtId="0" fontId="2" fillId="2" borderId="2" xfId="1" applyFont="1" applyFill="1" applyBorder="1" applyAlignment="1" applyProtection="1">
      <alignment horizontal="center"/>
      <protection locked="0"/>
    </xf>
    <xf numFmtId="0" fontId="2" fillId="2" borderId="2" xfId="1" applyFont="1" applyFill="1" applyBorder="1" applyProtection="1">
      <protection locked="0"/>
    </xf>
    <xf numFmtId="0" fontId="0" fillId="3" borderId="0" xfId="0" applyFill="1"/>
    <xf numFmtId="0" fontId="2" fillId="3" borderId="0" xfId="0" applyFont="1" applyFill="1"/>
    <xf numFmtId="0" fontId="0" fillId="3" borderId="0" xfId="0" applyFill="1" applyProtection="1">
      <protection locked="0"/>
    </xf>
    <xf numFmtId="0" fontId="0" fillId="3" borderId="2" xfId="0" applyFill="1" applyBorder="1" applyProtection="1">
      <protection locked="0"/>
    </xf>
    <xf numFmtId="0" fontId="2" fillId="3" borderId="1" xfId="0" applyFont="1" applyFill="1" applyBorder="1" applyProtection="1">
      <protection locked="0"/>
    </xf>
    <xf numFmtId="0" fontId="2" fillId="3" borderId="2" xfId="0" applyFont="1" applyFill="1" applyBorder="1" applyProtection="1">
      <protection locked="0"/>
    </xf>
    <xf numFmtId="0" fontId="2" fillId="3" borderId="0" xfId="0" applyFont="1" applyFill="1" applyProtection="1">
      <protection locked="0"/>
    </xf>
    <xf numFmtId="0" fontId="2" fillId="3" borderId="2" xfId="0" applyFont="1" applyFill="1" applyBorder="1" applyAlignment="1" applyProtection="1">
      <alignment horizontal="center"/>
      <protection locked="0"/>
    </xf>
    <xf numFmtId="0" fontId="0" fillId="3" borderId="1" xfId="0" applyFill="1" applyBorder="1" applyProtection="1">
      <protection locked="0"/>
    </xf>
    <xf numFmtId="0" fontId="0" fillId="3" borderId="2" xfId="0" applyFill="1" applyBorder="1" applyAlignment="1" applyProtection="1">
      <alignment horizontal="center"/>
      <protection locked="0"/>
    </xf>
    <xf numFmtId="3" fontId="0" fillId="3" borderId="2" xfId="0" applyNumberFormat="1" applyFill="1" applyBorder="1" applyAlignment="1" applyProtection="1">
      <alignment horizontal="center"/>
      <protection locked="0"/>
    </xf>
    <xf numFmtId="0" fontId="2" fillId="3" borderId="0" xfId="0" applyFont="1" applyFill="1" applyAlignment="1" applyProtection="1">
      <alignment horizontal="left"/>
      <protection locked="0"/>
    </xf>
    <xf numFmtId="0" fontId="0" fillId="3" borderId="0" xfId="0" applyFill="1" applyAlignment="1" applyProtection="1">
      <alignment horizontal="left"/>
      <protection locked="0"/>
    </xf>
    <xf numFmtId="0" fontId="2" fillId="3" borderId="0" xfId="0" applyFont="1" applyFill="1" applyAlignment="1" applyProtection="1">
      <alignment horizontal="right" vertical="top"/>
      <protection locked="0"/>
    </xf>
    <xf numFmtId="0" fontId="2" fillId="3" borderId="0" xfId="0" applyFont="1" applyFill="1" applyAlignment="1" applyProtection="1">
      <alignment horizontal="right" vertical="center"/>
      <protection locked="0"/>
    </xf>
    <xf numFmtId="0" fontId="2" fillId="3" borderId="0" xfId="0" applyFont="1" applyFill="1" applyAlignment="1" applyProtection="1">
      <alignment horizontal="right"/>
      <protection locked="0"/>
    </xf>
    <xf numFmtId="0" fontId="13" fillId="3" borderId="2" xfId="0" applyFont="1" applyFill="1" applyBorder="1" applyProtection="1">
      <protection locked="0"/>
    </xf>
    <xf numFmtId="0" fontId="6" fillId="3" borderId="0" xfId="0" applyFont="1" applyFill="1"/>
    <xf numFmtId="0" fontId="0" fillId="3" borderId="0" xfId="0" applyFill="1" applyAlignment="1" applyProtection="1">
      <alignment wrapText="1"/>
      <protection locked="0"/>
    </xf>
    <xf numFmtId="0" fontId="13" fillId="3" borderId="2" xfId="0" applyFont="1" applyFill="1" applyBorder="1" applyAlignment="1" applyProtection="1">
      <alignment wrapText="1"/>
      <protection locked="0"/>
    </xf>
    <xf numFmtId="0" fontId="13" fillId="3" borderId="2" xfId="0" applyFont="1" applyFill="1" applyBorder="1"/>
    <xf numFmtId="0" fontId="0" fillId="3" borderId="0" xfId="0" applyFill="1" applyAlignment="1" applyProtection="1">
      <alignment vertical="center"/>
      <protection locked="0"/>
    </xf>
    <xf numFmtId="0" fontId="14" fillId="3" borderId="0" xfId="0" applyFont="1" applyFill="1"/>
    <xf numFmtId="0" fontId="14" fillId="3" borderId="6" xfId="0" applyFont="1" applyFill="1" applyBorder="1"/>
    <xf numFmtId="0" fontId="6" fillId="3" borderId="6" xfId="0" applyFont="1" applyFill="1" applyBorder="1"/>
    <xf numFmtId="0" fontId="6" fillId="3" borderId="8" xfId="0" applyFont="1" applyFill="1" applyBorder="1"/>
    <xf numFmtId="0" fontId="6" fillId="3" borderId="9" xfId="0" applyFont="1" applyFill="1" applyBorder="1"/>
    <xf numFmtId="0" fontId="14" fillId="3" borderId="10" xfId="0" applyFont="1" applyFill="1" applyBorder="1"/>
    <xf numFmtId="0" fontId="14" fillId="3" borderId="20" xfId="0" applyFont="1" applyFill="1" applyBorder="1"/>
    <xf numFmtId="0" fontId="14" fillId="3" borderId="11" xfId="0" applyFont="1" applyFill="1" applyBorder="1"/>
    <xf numFmtId="0" fontId="14" fillId="3" borderId="12" xfId="0" applyFont="1" applyFill="1" applyBorder="1"/>
    <xf numFmtId="0" fontId="6" fillId="3" borderId="12" xfId="0" applyFont="1" applyFill="1" applyBorder="1"/>
    <xf numFmtId="0" fontId="14" fillId="3" borderId="8" xfId="0" applyFont="1" applyFill="1" applyBorder="1"/>
    <xf numFmtId="0" fontId="14" fillId="3" borderId="9" xfId="0" applyFont="1" applyFill="1" applyBorder="1"/>
    <xf numFmtId="4" fontId="14" fillId="3" borderId="7" xfId="0" applyNumberFormat="1" applyFont="1" applyFill="1" applyBorder="1" applyProtection="1">
      <protection locked="0"/>
    </xf>
    <xf numFmtId="0" fontId="6" fillId="3" borderId="19" xfId="0" applyFont="1" applyFill="1" applyBorder="1"/>
    <xf numFmtId="2" fontId="14" fillId="3" borderId="8" xfId="0" applyNumberFormat="1" applyFont="1" applyFill="1" applyBorder="1" applyProtection="1">
      <protection locked="0"/>
    </xf>
    <xf numFmtId="0" fontId="6" fillId="3" borderId="10" xfId="0" applyFont="1" applyFill="1" applyBorder="1"/>
    <xf numFmtId="0" fontId="15" fillId="3" borderId="9" xfId="0" applyFont="1" applyFill="1" applyBorder="1"/>
    <xf numFmtId="0" fontId="14" fillId="4" borderId="12" xfId="0" applyFont="1" applyFill="1" applyBorder="1"/>
    <xf numFmtId="0" fontId="14" fillId="3" borderId="13" xfId="0" applyFont="1" applyFill="1" applyBorder="1"/>
    <xf numFmtId="0" fontId="12" fillId="4" borderId="18" xfId="0" applyFont="1" applyFill="1" applyBorder="1" applyAlignment="1">
      <alignment vertical="top" wrapText="1"/>
    </xf>
    <xf numFmtId="0" fontId="12" fillId="4" borderId="20" xfId="0" applyFont="1" applyFill="1" applyBorder="1" applyAlignment="1">
      <alignment vertical="top" wrapText="1"/>
    </xf>
    <xf numFmtId="0" fontId="12" fillId="4" borderId="13" xfId="0" applyFont="1" applyFill="1" applyBorder="1" applyAlignment="1">
      <alignment vertical="top" wrapText="1"/>
    </xf>
    <xf numFmtId="4" fontId="0" fillId="0" borderId="0" xfId="0" applyNumberFormat="1"/>
    <xf numFmtId="2" fontId="0" fillId="0" borderId="0" xfId="0" applyNumberFormat="1"/>
    <xf numFmtId="2" fontId="1" fillId="2" borderId="0" xfId="1" applyNumberFormat="1" applyFont="1" applyFill="1"/>
    <xf numFmtId="4" fontId="6" fillId="3" borderId="7" xfId="0" applyNumberFormat="1" applyFont="1" applyFill="1" applyBorder="1"/>
    <xf numFmtId="0" fontId="2" fillId="2" borderId="6" xfId="0" applyFont="1" applyFill="1" applyBorder="1" applyAlignment="1">
      <alignment horizontal="center"/>
    </xf>
    <xf numFmtId="2" fontId="6" fillId="3" borderId="7" xfId="0" applyNumberFormat="1" applyFont="1" applyFill="1" applyBorder="1"/>
    <xf numFmtId="0" fontId="6" fillId="3" borderId="6" xfId="0" applyFont="1" applyFill="1" applyBorder="1" applyProtection="1">
      <protection locked="0"/>
    </xf>
    <xf numFmtId="2" fontId="6" fillId="3" borderId="6" xfId="0" applyNumberFormat="1" applyFont="1" applyFill="1" applyBorder="1" applyProtection="1">
      <protection locked="0"/>
    </xf>
    <xf numFmtId="0" fontId="15" fillId="3" borderId="6" xfId="0" applyFont="1" applyFill="1" applyBorder="1"/>
    <xf numFmtId="4" fontId="3" fillId="3" borderId="6" xfId="0" applyNumberFormat="1" applyFont="1" applyFill="1" applyBorder="1" applyAlignment="1" applyProtection="1">
      <alignment horizontal="center"/>
      <protection locked="0"/>
    </xf>
    <xf numFmtId="49" fontId="2" fillId="2" borderId="6" xfId="0" applyNumberFormat="1" applyFont="1" applyFill="1" applyBorder="1" applyAlignment="1" applyProtection="1">
      <alignment horizontal="center"/>
      <protection locked="0"/>
    </xf>
    <xf numFmtId="49" fontId="3" fillId="3" borderId="6" xfId="0" applyNumberFormat="1" applyFont="1" applyFill="1" applyBorder="1" applyAlignment="1" applyProtection="1">
      <alignment horizontal="center"/>
      <protection locked="0"/>
    </xf>
    <xf numFmtId="49" fontId="0" fillId="0" borderId="0" xfId="0" applyNumberFormat="1" applyProtection="1">
      <protection locked="0"/>
    </xf>
    <xf numFmtId="0" fontId="2" fillId="3" borderId="8" xfId="0" applyFont="1" applyFill="1" applyBorder="1"/>
    <xf numFmtId="0" fontId="10" fillId="3" borderId="6" xfId="0" applyFont="1" applyFill="1" applyBorder="1" applyAlignment="1">
      <alignment horizontal="left"/>
    </xf>
    <xf numFmtId="0" fontId="10" fillId="3" borderId="6" xfId="0" applyFont="1" applyFill="1" applyBorder="1"/>
    <xf numFmtId="0" fontId="3" fillId="3" borderId="6" xfId="0" applyFont="1" applyFill="1" applyBorder="1" applyAlignment="1">
      <alignment horizontal="left"/>
    </xf>
    <xf numFmtId="0" fontId="14" fillId="4" borderId="13" xfId="0" applyFont="1" applyFill="1" applyBorder="1"/>
    <xf numFmtId="0" fontId="14" fillId="3" borderId="7" xfId="0" applyFont="1" applyFill="1" applyBorder="1" applyProtection="1">
      <protection locked="0"/>
    </xf>
    <xf numFmtId="0" fontId="14" fillId="4" borderId="14" xfId="0" applyFont="1" applyFill="1" applyBorder="1"/>
    <xf numFmtId="0" fontId="11" fillId="4" borderId="14" xfId="0" applyFont="1" applyFill="1" applyBorder="1"/>
    <xf numFmtId="0" fontId="14" fillId="3" borderId="14" xfId="0" applyFont="1" applyFill="1" applyBorder="1"/>
    <xf numFmtId="0" fontId="10" fillId="3" borderId="14" xfId="0" applyFont="1" applyFill="1" applyBorder="1" applyProtection="1">
      <protection locked="0"/>
    </xf>
    <xf numFmtId="0" fontId="14" fillId="4" borderId="19" xfId="0" applyFont="1" applyFill="1" applyBorder="1"/>
    <xf numFmtId="0" fontId="14" fillId="3" borderId="18" xfId="0" applyFont="1" applyFill="1" applyBorder="1"/>
    <xf numFmtId="0" fontId="12" fillId="4" borderId="0" xfId="0" applyFont="1" applyFill="1" applyAlignment="1">
      <alignment horizontal="center" wrapText="1"/>
    </xf>
    <xf numFmtId="0" fontId="12" fillId="4" borderId="0" xfId="0" applyFont="1" applyFill="1" applyAlignment="1">
      <alignment horizontal="center" vertical="top" wrapText="1"/>
    </xf>
    <xf numFmtId="0" fontId="14" fillId="3" borderId="0" xfId="0" applyFont="1" applyFill="1" applyAlignment="1">
      <alignment horizontal="center"/>
    </xf>
    <xf numFmtId="0" fontId="14" fillId="3" borderId="16" xfId="0" applyFont="1" applyFill="1" applyBorder="1"/>
    <xf numFmtId="0" fontId="14" fillId="3" borderId="15" xfId="0" applyFont="1" applyFill="1" applyBorder="1"/>
    <xf numFmtId="0" fontId="14" fillId="3" borderId="8" xfId="0" applyFont="1" applyFill="1" applyBorder="1"/>
    <xf numFmtId="0" fontId="14" fillId="3" borderId="9" xfId="0" applyFont="1" applyFill="1" applyBorder="1"/>
    <xf numFmtId="4" fontId="6" fillId="3" borderId="6" xfId="0" applyNumberFormat="1" applyFont="1" applyFill="1" applyBorder="1"/>
    <xf numFmtId="4" fontId="6" fillId="3" borderId="7" xfId="0" applyNumberFormat="1" applyFont="1" applyFill="1" applyBorder="1"/>
    <xf numFmtId="0" fontId="14" fillId="3" borderId="6" xfId="0" applyFont="1" applyFill="1" applyBorder="1" applyProtection="1">
      <protection locked="0"/>
    </xf>
    <xf numFmtId="4" fontId="6" fillId="3" borderId="10" xfId="0" applyNumberFormat="1" applyFont="1" applyFill="1" applyBorder="1"/>
    <xf numFmtId="4" fontId="6" fillId="3" borderId="17" xfId="0" applyNumberFormat="1" applyFont="1" applyFill="1" applyBorder="1"/>
    <xf numFmtId="0" fontId="12" fillId="4" borderId="12" xfId="0" applyFont="1" applyFill="1" applyBorder="1" applyAlignment="1">
      <alignment horizontal="center"/>
    </xf>
    <xf numFmtId="0" fontId="12" fillId="4" borderId="6" xfId="0" applyFont="1" applyFill="1" applyBorder="1" applyAlignment="1">
      <alignment horizontal="center"/>
    </xf>
    <xf numFmtId="0" fontId="12" fillId="4" borderId="7" xfId="0" applyFont="1" applyFill="1" applyBorder="1" applyAlignment="1">
      <alignment horizontal="center"/>
    </xf>
    <xf numFmtId="0" fontId="3" fillId="3" borderId="6" xfId="0" applyFont="1" applyFill="1" applyBorder="1" applyAlignment="1" applyProtection="1">
      <alignment horizontal="left"/>
      <protection locked="0"/>
    </xf>
    <xf numFmtId="0" fontId="3" fillId="3" borderId="10" xfId="0" applyFont="1" applyFill="1" applyBorder="1" applyAlignment="1" applyProtection="1">
      <alignment horizontal="left"/>
      <protection locked="0"/>
    </xf>
    <xf numFmtId="4" fontId="3" fillId="3" borderId="6" xfId="0" applyNumberFormat="1" applyFont="1" applyFill="1" applyBorder="1" applyAlignment="1" applyProtection="1">
      <alignment horizontal="center"/>
      <protection locked="0"/>
    </xf>
    <xf numFmtId="4" fontId="3" fillId="3" borderId="7" xfId="0" applyNumberFormat="1" applyFont="1" applyFill="1" applyBorder="1" applyAlignment="1" applyProtection="1">
      <alignment horizontal="center"/>
      <protection locked="0"/>
    </xf>
    <xf numFmtId="0" fontId="12" fillId="4" borderId="13" xfId="0" applyFont="1" applyFill="1" applyBorder="1" applyAlignment="1">
      <alignment horizontal="center"/>
    </xf>
    <xf numFmtId="0" fontId="14" fillId="3" borderId="11" xfId="0" applyFont="1" applyFill="1" applyBorder="1" applyAlignment="1">
      <alignment horizontal="center"/>
    </xf>
    <xf numFmtId="0" fontId="14" fillId="3" borderId="18" xfId="0" applyFont="1" applyFill="1" applyBorder="1" applyAlignment="1">
      <alignment horizontal="center"/>
    </xf>
    <xf numFmtId="0" fontId="14" fillId="3" borderId="8" xfId="0" applyFont="1" applyFill="1" applyBorder="1" applyAlignment="1">
      <alignment horizontal="center"/>
    </xf>
    <xf numFmtId="4" fontId="6" fillId="3" borderId="12" xfId="0" applyNumberFormat="1" applyFont="1" applyFill="1" applyBorder="1"/>
    <xf numFmtId="4" fontId="6" fillId="3" borderId="13" xfId="0" applyNumberFormat="1" applyFont="1" applyFill="1" applyBorder="1"/>
    <xf numFmtId="0" fontId="14" fillId="3" borderId="20" xfId="0" applyFont="1" applyFill="1" applyBorder="1" applyAlignment="1">
      <alignment horizontal="center"/>
    </xf>
    <xf numFmtId="0" fontId="14" fillId="3" borderId="13" xfId="0" applyFont="1" applyFill="1" applyBorder="1" applyAlignment="1">
      <alignment horizontal="center"/>
    </xf>
    <xf numFmtId="0" fontId="14" fillId="3" borderId="12" xfId="0" applyFont="1" applyFill="1" applyBorder="1" applyProtection="1">
      <protection locked="0"/>
    </xf>
    <xf numFmtId="0" fontId="14" fillId="3" borderId="16" xfId="0" applyFont="1" applyFill="1" applyBorder="1" applyAlignment="1">
      <alignment horizontal="center"/>
    </xf>
    <xf numFmtId="0" fontId="2" fillId="3" borderId="8" xfId="0" applyFont="1" applyFill="1" applyBorder="1" applyAlignment="1">
      <alignment horizontal="center"/>
    </xf>
    <xf numFmtId="0" fontId="2" fillId="3" borderId="9" xfId="0" applyFont="1" applyFill="1" applyBorder="1" applyAlignment="1">
      <alignment horizontal="center"/>
    </xf>
    <xf numFmtId="49" fontId="14" fillId="3" borderId="6" xfId="0" applyNumberFormat="1" applyFont="1" applyFill="1" applyBorder="1" applyAlignment="1" applyProtection="1">
      <alignment horizontal="center"/>
      <protection locked="0"/>
    </xf>
    <xf numFmtId="0" fontId="14" fillId="3" borderId="6" xfId="0" applyFont="1" applyFill="1" applyBorder="1" applyAlignment="1" applyProtection="1">
      <alignment horizontal="center"/>
      <protection locked="0"/>
    </xf>
    <xf numFmtId="0" fontId="14" fillId="3" borderId="6" xfId="0" applyFont="1" applyFill="1" applyBorder="1"/>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9" xfId="0" applyFont="1" applyFill="1" applyBorder="1" applyAlignment="1">
      <alignment horizontal="center"/>
    </xf>
    <xf numFmtId="0" fontId="0" fillId="3" borderId="0" xfId="0" applyFill="1" applyAlignment="1" applyProtection="1">
      <alignment horizontal="center" vertical="top" wrapText="1"/>
      <protection locked="0"/>
    </xf>
    <xf numFmtId="0" fontId="0" fillId="3" borderId="0" xfId="0" applyFill="1" applyAlignment="1" applyProtection="1">
      <alignment horizontal="center" wrapText="1"/>
      <protection locked="0"/>
    </xf>
    <xf numFmtId="0" fontId="13" fillId="3" borderId="2" xfId="0" applyFont="1" applyFill="1" applyBorder="1" applyAlignment="1" applyProtection="1">
      <alignment wrapText="1"/>
      <protection locked="0"/>
    </xf>
    <xf numFmtId="0" fontId="13" fillId="3" borderId="2" xfId="0" applyFont="1" applyFill="1" applyBorder="1"/>
    <xf numFmtId="0" fontId="13" fillId="3" borderId="1" xfId="0" applyFont="1" applyFill="1" applyBorder="1" applyProtection="1">
      <protection locked="0"/>
    </xf>
    <xf numFmtId="0" fontId="13" fillId="3" borderId="5" xfId="0" applyFont="1" applyFill="1" applyBorder="1" applyProtection="1">
      <protection locked="0"/>
    </xf>
    <xf numFmtId="0" fontId="13" fillId="3" borderId="3" xfId="0" applyFont="1" applyFill="1" applyBorder="1" applyProtection="1">
      <protection locked="0"/>
    </xf>
    <xf numFmtId="0" fontId="4" fillId="3" borderId="4" xfId="0" applyFont="1" applyFill="1" applyBorder="1" applyProtection="1">
      <protection locked="0"/>
    </xf>
    <xf numFmtId="0" fontId="2" fillId="3" borderId="1" xfId="0" applyFont="1" applyFill="1" applyBorder="1" applyProtection="1">
      <protection locked="0"/>
    </xf>
    <xf numFmtId="0" fontId="0" fillId="3" borderId="3" xfId="0" applyFill="1" applyBorder="1"/>
    <xf numFmtId="0" fontId="0" fillId="3" borderId="0" xfId="0" applyFill="1" applyAlignment="1" applyProtection="1">
      <alignment wrapText="1"/>
      <protection locked="0"/>
    </xf>
    <xf numFmtId="0" fontId="0" fillId="3" borderId="0" xfId="0" applyFill="1"/>
    <xf numFmtId="0" fontId="0" fillId="3" borderId="0" xfId="0" applyFill="1" applyAlignment="1" applyProtection="1">
      <alignment horizontal="left"/>
      <protection locked="0"/>
    </xf>
    <xf numFmtId="0" fontId="4" fillId="2" borderId="0" xfId="1" applyFont="1" applyFill="1" applyProtection="1">
      <protection locked="0"/>
    </xf>
    <xf numFmtId="0" fontId="7" fillId="2" borderId="0" xfId="1" applyFill="1"/>
    <xf numFmtId="0" fontId="4" fillId="2" borderId="4" xfId="1" applyFont="1" applyFill="1" applyBorder="1" applyProtection="1">
      <protection locked="0"/>
    </xf>
    <xf numFmtId="0" fontId="4" fillId="2" borderId="4" xfId="0" applyFont="1" applyFill="1" applyBorder="1" applyProtection="1">
      <protection locked="0"/>
    </xf>
    <xf numFmtId="4" fontId="0" fillId="3" borderId="2" xfId="0" applyNumberFormat="1" applyFill="1" applyBorder="1" applyAlignment="1" applyProtection="1">
      <alignment horizontal="center"/>
      <protection locked="0"/>
    </xf>
  </cellXfs>
  <cellStyles count="2">
    <cellStyle name="Normal" xfId="0" builtinId="0"/>
    <cellStyle name="Normal 2" xfId="1" xr:uid="{00000000-0005-0000-0000-000001000000}"/>
  </cellStyles>
  <dxfs count="0"/>
  <tableStyles count="0" defaultTableStyle="TableStyleMedium2" defaultPivotStyle="PivotStyleLight16"/>
  <colors>
    <mruColors>
      <color rgb="FF990099"/>
      <color rgb="FFCC66FF"/>
      <color rgb="FFF4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19050</xdr:rowOff>
    </xdr:from>
    <xdr:to>
      <xdr:col>1</xdr:col>
      <xdr:colOff>1123950</xdr:colOff>
      <xdr:row>2</xdr:row>
      <xdr:rowOff>190500</xdr:rowOff>
    </xdr:to>
    <xdr:pic>
      <xdr:nvPicPr>
        <xdr:cNvPr id="3" name="Resim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9050"/>
          <a:ext cx="1219200" cy="91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37"/>
  <sheetViews>
    <sheetView showGridLines="0" tabSelected="1" workbookViewId="0">
      <selection activeCell="D10" sqref="D10:F10"/>
    </sheetView>
  </sheetViews>
  <sheetFormatPr defaultRowHeight="15.75" x14ac:dyDescent="0.5"/>
  <cols>
    <col min="1" max="1" width="2" style="46" customWidth="1"/>
    <col min="2" max="2" width="43.86328125" style="46" customWidth="1"/>
    <col min="3" max="3" width="2" style="46" customWidth="1"/>
    <col min="4" max="4" width="9.59765625" style="46" customWidth="1"/>
    <col min="5" max="5" width="4" style="46" customWidth="1"/>
    <col min="6" max="6" width="6.73046875" style="46" customWidth="1"/>
    <col min="7" max="7" width="4.1328125" style="46" customWidth="1"/>
    <col min="8" max="8" width="6.265625" style="46" customWidth="1"/>
    <col min="9" max="9" width="6" style="46" customWidth="1"/>
    <col min="10" max="10" width="2" style="46" customWidth="1"/>
    <col min="11" max="52" width="9.1328125" style="24"/>
  </cols>
  <sheetData>
    <row r="1" spans="1:10" ht="39.75" customHeight="1" x14ac:dyDescent="0.55000000000000004">
      <c r="A1" s="66"/>
      <c r="B1" s="93" t="s">
        <v>85</v>
      </c>
      <c r="C1" s="93"/>
      <c r="D1" s="93"/>
      <c r="E1" s="93"/>
      <c r="F1" s="93"/>
      <c r="G1" s="93"/>
      <c r="H1" s="93"/>
      <c r="I1" s="93"/>
      <c r="J1" s="87"/>
    </row>
    <row r="2" spans="1:10" ht="18.75" customHeight="1" x14ac:dyDescent="0.5">
      <c r="A2" s="66"/>
      <c r="B2" s="94" t="s">
        <v>100</v>
      </c>
      <c r="C2" s="94"/>
      <c r="D2" s="94"/>
      <c r="E2" s="94"/>
      <c r="F2" s="94"/>
      <c r="G2" s="94"/>
      <c r="H2" s="94"/>
      <c r="I2" s="94"/>
      <c r="J2" s="88"/>
    </row>
    <row r="3" spans="1:10" ht="15.75" customHeight="1" x14ac:dyDescent="0.5">
      <c r="A3" s="67"/>
      <c r="B3" s="65"/>
      <c r="C3" s="65"/>
      <c r="D3" s="65"/>
      <c r="E3" s="65"/>
      <c r="F3" s="65"/>
      <c r="G3" s="65"/>
      <c r="H3" s="65"/>
      <c r="I3" s="65"/>
      <c r="J3" s="91"/>
    </row>
    <row r="4" spans="1:10" x14ac:dyDescent="0.5">
      <c r="A4" s="118"/>
      <c r="B4" s="95"/>
      <c r="C4" s="95"/>
      <c r="D4" s="95"/>
      <c r="E4" s="95"/>
      <c r="F4" s="95"/>
      <c r="G4" s="95"/>
      <c r="H4" s="95"/>
      <c r="I4" s="95"/>
      <c r="J4" s="89"/>
    </row>
    <row r="5" spans="1:10" x14ac:dyDescent="0.5">
      <c r="A5" s="113"/>
      <c r="B5" s="82" t="s">
        <v>0</v>
      </c>
      <c r="C5" s="47" t="s">
        <v>68</v>
      </c>
      <c r="D5" s="124"/>
      <c r="E5" s="124"/>
      <c r="F5" s="124"/>
      <c r="G5" s="124"/>
      <c r="H5" s="124"/>
      <c r="I5" s="124"/>
      <c r="J5" s="89"/>
    </row>
    <row r="6" spans="1:10" x14ac:dyDescent="0.5">
      <c r="A6" s="113"/>
      <c r="B6" s="82" t="s">
        <v>1</v>
      </c>
      <c r="C6" s="47" t="s">
        <v>68</v>
      </c>
      <c r="D6" s="125"/>
      <c r="E6" s="125"/>
      <c r="F6" s="125"/>
      <c r="G6" s="125"/>
      <c r="H6" s="125"/>
      <c r="I6" s="125"/>
      <c r="J6" s="89"/>
    </row>
    <row r="7" spans="1:10" x14ac:dyDescent="0.5">
      <c r="A7" s="113"/>
      <c r="B7" s="47"/>
      <c r="C7" s="47"/>
      <c r="D7" s="126"/>
      <c r="E7" s="126"/>
      <c r="F7" s="126"/>
      <c r="G7" s="126"/>
      <c r="H7" s="126"/>
      <c r="I7" s="126"/>
      <c r="J7" s="89"/>
    </row>
    <row r="8" spans="1:10" x14ac:dyDescent="0.5">
      <c r="A8" s="113"/>
      <c r="B8" s="83" t="s">
        <v>12</v>
      </c>
      <c r="C8" s="83" t="s">
        <v>68</v>
      </c>
      <c r="D8" s="108" t="s">
        <v>4</v>
      </c>
      <c r="E8" s="108"/>
      <c r="F8" s="108"/>
      <c r="G8" s="108"/>
      <c r="H8" s="108"/>
      <c r="I8" s="108"/>
      <c r="J8" s="90"/>
    </row>
    <row r="9" spans="1:10" x14ac:dyDescent="0.5">
      <c r="A9" s="113"/>
      <c r="B9" s="82" t="s">
        <v>67</v>
      </c>
      <c r="C9" s="84" t="s">
        <v>68</v>
      </c>
      <c r="D9" s="108" t="s">
        <v>10</v>
      </c>
      <c r="E9" s="108"/>
      <c r="F9" s="108"/>
      <c r="G9" s="109"/>
      <c r="H9" s="109"/>
      <c r="I9" s="109"/>
      <c r="J9" s="89"/>
    </row>
    <row r="10" spans="1:10" x14ac:dyDescent="0.5">
      <c r="A10" s="113"/>
      <c r="B10" s="82" t="s">
        <v>69</v>
      </c>
      <c r="C10" s="82" t="s">
        <v>68</v>
      </c>
      <c r="D10" s="110">
        <v>0</v>
      </c>
      <c r="E10" s="110"/>
      <c r="F10" s="111"/>
      <c r="G10" s="81" t="s">
        <v>27</v>
      </c>
      <c r="H10" s="122"/>
      <c r="I10" s="123"/>
      <c r="J10" s="89"/>
    </row>
    <row r="11" spans="1:10" x14ac:dyDescent="0.5">
      <c r="A11" s="119"/>
      <c r="B11" s="121"/>
      <c r="C11" s="121"/>
      <c r="D11" s="121"/>
      <c r="E11" s="121"/>
      <c r="F11" s="121"/>
      <c r="G11" s="95"/>
      <c r="H11" s="95"/>
      <c r="I11" s="95"/>
      <c r="J11" s="89"/>
    </row>
    <row r="12" spans="1:10" ht="18" x14ac:dyDescent="0.55000000000000004">
      <c r="A12" s="106" t="s">
        <v>77</v>
      </c>
      <c r="B12" s="105"/>
      <c r="C12" s="105"/>
      <c r="D12" s="105"/>
      <c r="E12" s="105"/>
      <c r="F12" s="105"/>
      <c r="G12" s="105"/>
      <c r="H12" s="105"/>
      <c r="I12" s="112"/>
      <c r="J12" s="91"/>
    </row>
    <row r="13" spans="1:10" x14ac:dyDescent="0.5">
      <c r="A13" s="118"/>
      <c r="B13" s="114"/>
      <c r="C13" s="114"/>
      <c r="D13" s="114"/>
      <c r="E13" s="114"/>
      <c r="F13" s="114"/>
      <c r="G13" s="95"/>
      <c r="H13" s="95"/>
      <c r="I13" s="95"/>
      <c r="J13" s="89"/>
    </row>
    <row r="14" spans="1:10" x14ac:dyDescent="0.5">
      <c r="A14" s="118"/>
      <c r="B14" s="48" t="s">
        <v>70</v>
      </c>
      <c r="C14" s="47" t="s">
        <v>68</v>
      </c>
      <c r="D14" s="100">
        <f>Hesaplama!A15</f>
        <v>1235.78</v>
      </c>
      <c r="E14" s="100"/>
      <c r="F14" s="101"/>
      <c r="G14" s="49" t="s">
        <v>27</v>
      </c>
      <c r="H14" s="96"/>
      <c r="I14" s="97"/>
      <c r="J14" s="89"/>
    </row>
    <row r="15" spans="1:10" x14ac:dyDescent="0.5">
      <c r="A15" s="118"/>
      <c r="B15" s="48" t="s">
        <v>71</v>
      </c>
      <c r="C15" s="47" t="s">
        <v>68</v>
      </c>
      <c r="D15" s="100">
        <f>Hesaplama!A17</f>
        <v>1482.9359999999999</v>
      </c>
      <c r="E15" s="100"/>
      <c r="F15" s="101"/>
      <c r="G15" s="49" t="s">
        <v>27</v>
      </c>
      <c r="H15" s="98"/>
      <c r="I15" s="99"/>
      <c r="J15" s="89"/>
    </row>
    <row r="16" spans="1:10" x14ac:dyDescent="0.5">
      <c r="A16" s="119"/>
      <c r="B16" s="115"/>
      <c r="C16" s="115"/>
      <c r="D16" s="115"/>
      <c r="E16" s="115"/>
      <c r="F16" s="115"/>
      <c r="G16" s="114"/>
      <c r="H16" s="114"/>
      <c r="I16" s="114"/>
      <c r="J16" s="89"/>
    </row>
    <row r="17" spans="1:10" ht="18" x14ac:dyDescent="0.55000000000000004">
      <c r="A17" s="105" t="s">
        <v>97</v>
      </c>
      <c r="B17" s="106"/>
      <c r="C17" s="106"/>
      <c r="D17" s="106"/>
      <c r="E17" s="106"/>
      <c r="F17" s="106"/>
      <c r="G17" s="106"/>
      <c r="H17" s="106"/>
      <c r="I17" s="107"/>
      <c r="J17" s="91"/>
    </row>
    <row r="18" spans="1:10" x14ac:dyDescent="0.5">
      <c r="A18" s="52"/>
      <c r="B18" s="92"/>
      <c r="C18" s="114"/>
      <c r="D18" s="114"/>
      <c r="E18" s="95"/>
      <c r="F18" s="114"/>
      <c r="G18" s="95"/>
      <c r="H18" s="114"/>
      <c r="I18" s="95"/>
      <c r="J18" s="89"/>
    </row>
    <row r="19" spans="1:10" x14ac:dyDescent="0.5">
      <c r="A19" s="113"/>
      <c r="B19" s="55" t="s">
        <v>73</v>
      </c>
      <c r="C19" s="47" t="s">
        <v>68</v>
      </c>
      <c r="D19" s="58">
        <f>ROUND(IF((F19-50)&lt;=0,0,(F19-50)*(7/100)*H19*1.3),2)</f>
        <v>0</v>
      </c>
      <c r="E19" s="50" t="s">
        <v>27</v>
      </c>
      <c r="F19" s="86">
        <v>50</v>
      </c>
      <c r="G19" s="50" t="s">
        <v>72</v>
      </c>
      <c r="H19" s="60">
        <v>38.18</v>
      </c>
      <c r="I19" s="48" t="s">
        <v>65</v>
      </c>
      <c r="J19" s="89"/>
    </row>
    <row r="20" spans="1:10" x14ac:dyDescent="0.5">
      <c r="A20" s="113"/>
      <c r="B20" s="48" t="s">
        <v>75</v>
      </c>
      <c r="C20" s="47" t="s">
        <v>68</v>
      </c>
      <c r="D20" s="58">
        <v>0</v>
      </c>
      <c r="E20" s="50" t="s">
        <v>27</v>
      </c>
      <c r="F20" s="102"/>
      <c r="G20" s="120"/>
      <c r="H20" s="102"/>
      <c r="I20" s="120"/>
      <c r="J20" s="89"/>
    </row>
    <row r="21" spans="1:10" x14ac:dyDescent="0.5">
      <c r="A21" s="113"/>
      <c r="B21" s="48" t="s">
        <v>74</v>
      </c>
      <c r="C21" s="47" t="s">
        <v>68</v>
      </c>
      <c r="D21" s="58">
        <v>0</v>
      </c>
      <c r="E21" s="50" t="s">
        <v>27</v>
      </c>
      <c r="F21" s="102"/>
      <c r="G21" s="102"/>
      <c r="H21" s="102"/>
      <c r="I21" s="102"/>
      <c r="J21" s="89"/>
    </row>
    <row r="22" spans="1:10" x14ac:dyDescent="0.5">
      <c r="A22" s="113"/>
      <c r="B22" s="48" t="s">
        <v>76</v>
      </c>
      <c r="C22" s="47" t="s">
        <v>68</v>
      </c>
      <c r="D22" s="58">
        <v>0</v>
      </c>
      <c r="E22" s="59" t="s">
        <v>27</v>
      </c>
      <c r="F22" s="102"/>
      <c r="G22" s="102"/>
      <c r="H22" s="102"/>
      <c r="I22" s="102"/>
      <c r="J22" s="89"/>
    </row>
    <row r="23" spans="1:10" x14ac:dyDescent="0.5">
      <c r="A23" s="64"/>
      <c r="B23" s="115"/>
      <c r="C23" s="115"/>
      <c r="D23" s="115"/>
      <c r="E23" s="114"/>
      <c r="F23" s="115"/>
      <c r="G23" s="115"/>
      <c r="H23" s="115"/>
      <c r="I23" s="115"/>
      <c r="J23" s="89"/>
    </row>
    <row r="24" spans="1:10" ht="18" x14ac:dyDescent="0.55000000000000004">
      <c r="A24" s="105" t="s">
        <v>86</v>
      </c>
      <c r="B24" s="106"/>
      <c r="C24" s="106"/>
      <c r="D24" s="106"/>
      <c r="E24" s="106"/>
      <c r="F24" s="106"/>
      <c r="G24" s="106"/>
      <c r="H24" s="106"/>
      <c r="I24" s="107"/>
      <c r="J24" s="91"/>
    </row>
    <row r="25" spans="1:10" x14ac:dyDescent="0.5">
      <c r="A25" s="118"/>
      <c r="B25" s="114"/>
      <c r="C25" s="114"/>
      <c r="D25" s="114"/>
      <c r="E25" s="114"/>
      <c r="F25" s="114"/>
      <c r="G25" s="95"/>
      <c r="H25" s="95"/>
      <c r="I25" s="95"/>
      <c r="J25" s="89"/>
    </row>
    <row r="26" spans="1:10" x14ac:dyDescent="0.5">
      <c r="A26" s="113"/>
      <c r="B26" s="55" t="s">
        <v>80</v>
      </c>
      <c r="C26" s="54" t="s">
        <v>68</v>
      </c>
      <c r="D26" s="116">
        <f>Hesaplama!A21</f>
        <v>0</v>
      </c>
      <c r="E26" s="116"/>
      <c r="F26" s="117"/>
      <c r="G26" s="49" t="s">
        <v>27</v>
      </c>
      <c r="H26" s="98"/>
      <c r="I26" s="99"/>
      <c r="J26" s="89"/>
    </row>
    <row r="27" spans="1:10" x14ac:dyDescent="0.5">
      <c r="A27" s="113"/>
      <c r="B27" s="61" t="s">
        <v>81</v>
      </c>
      <c r="C27" s="51" t="s">
        <v>68</v>
      </c>
      <c r="D27" s="103">
        <f>Hesaplama!A23</f>
        <v>0</v>
      </c>
      <c r="E27" s="103"/>
      <c r="F27" s="104"/>
      <c r="G27" s="49" t="s">
        <v>27</v>
      </c>
      <c r="H27" s="98"/>
      <c r="I27" s="99"/>
      <c r="J27" s="89"/>
    </row>
    <row r="28" spans="1:10" x14ac:dyDescent="0.5">
      <c r="A28" s="119"/>
      <c r="B28" s="115"/>
      <c r="C28" s="115"/>
      <c r="D28" s="115"/>
      <c r="E28" s="115"/>
      <c r="F28" s="115"/>
      <c r="G28" s="114"/>
      <c r="H28" s="114"/>
      <c r="I28" s="114"/>
      <c r="J28" s="89"/>
    </row>
    <row r="29" spans="1:10" ht="18" x14ac:dyDescent="0.55000000000000004">
      <c r="A29" s="106" t="s">
        <v>78</v>
      </c>
      <c r="B29" s="105"/>
      <c r="C29" s="105"/>
      <c r="D29" s="105"/>
      <c r="E29" s="105"/>
      <c r="F29" s="105"/>
      <c r="G29" s="105"/>
      <c r="H29" s="105"/>
      <c r="I29" s="112"/>
      <c r="J29" s="91"/>
    </row>
    <row r="30" spans="1:10" x14ac:dyDescent="0.5">
      <c r="A30" s="52"/>
      <c r="B30" s="114"/>
      <c r="C30" s="114"/>
      <c r="D30" s="114"/>
      <c r="E30" s="114"/>
      <c r="F30" s="114"/>
      <c r="G30" s="95"/>
      <c r="H30" s="95"/>
      <c r="I30" s="95"/>
      <c r="J30" s="89"/>
    </row>
    <row r="31" spans="1:10" x14ac:dyDescent="0.5">
      <c r="A31" s="53"/>
      <c r="B31" s="50" t="s">
        <v>82</v>
      </c>
      <c r="C31" s="47" t="s">
        <v>68</v>
      </c>
      <c r="D31" s="100">
        <f>D14+D26</f>
        <v>1235.78</v>
      </c>
      <c r="E31" s="100"/>
      <c r="F31" s="101"/>
      <c r="G31" s="49" t="s">
        <v>27</v>
      </c>
      <c r="H31" s="56"/>
      <c r="I31" s="57"/>
      <c r="J31" s="89"/>
    </row>
    <row r="32" spans="1:10" x14ac:dyDescent="0.5">
      <c r="A32" s="53"/>
      <c r="B32" s="50" t="s">
        <v>94</v>
      </c>
      <c r="C32" s="47" t="s">
        <v>68</v>
      </c>
      <c r="D32" s="100">
        <f>ROUND(D31*0.2,2)</f>
        <v>247.16</v>
      </c>
      <c r="E32" s="100"/>
      <c r="F32" s="101"/>
      <c r="G32" s="49" t="s">
        <v>27</v>
      </c>
      <c r="H32" s="56"/>
      <c r="I32" s="57"/>
      <c r="J32" s="89"/>
    </row>
    <row r="33" spans="1:10" x14ac:dyDescent="0.5">
      <c r="A33" s="53"/>
      <c r="B33" s="62" t="s">
        <v>79</v>
      </c>
      <c r="C33" s="47" t="s">
        <v>68</v>
      </c>
      <c r="D33" s="100">
        <f>D31+D32</f>
        <v>1482.94</v>
      </c>
      <c r="E33" s="100"/>
      <c r="F33" s="101"/>
      <c r="G33" s="49" t="s">
        <v>27</v>
      </c>
      <c r="H33" s="56"/>
      <c r="I33" s="57"/>
      <c r="J33" s="89"/>
    </row>
    <row r="34" spans="1:10" x14ac:dyDescent="0.5">
      <c r="A34" s="53"/>
      <c r="B34" s="50" t="s">
        <v>83</v>
      </c>
      <c r="C34" s="47" t="s">
        <v>68</v>
      </c>
      <c r="D34" s="100">
        <f>D19+D20+D21+D22</f>
        <v>0</v>
      </c>
      <c r="E34" s="100"/>
      <c r="F34" s="101"/>
      <c r="G34" s="49" t="s">
        <v>27</v>
      </c>
      <c r="H34" s="56"/>
      <c r="I34" s="57"/>
      <c r="J34" s="89"/>
    </row>
    <row r="35" spans="1:10" x14ac:dyDescent="0.5">
      <c r="A35" s="53"/>
      <c r="B35" s="76" t="s">
        <v>84</v>
      </c>
      <c r="C35" s="47" t="s">
        <v>68</v>
      </c>
      <c r="D35" s="100">
        <f>D33+D34</f>
        <v>1482.94</v>
      </c>
      <c r="E35" s="100"/>
      <c r="F35" s="101"/>
      <c r="G35" s="49" t="s">
        <v>27</v>
      </c>
      <c r="H35" s="56"/>
      <c r="I35" s="57"/>
      <c r="J35" s="89"/>
    </row>
    <row r="36" spans="1:10" x14ac:dyDescent="0.5">
      <c r="A36" s="52"/>
      <c r="B36" s="95"/>
      <c r="C36" s="95"/>
      <c r="D36" s="95"/>
      <c r="E36" s="95"/>
      <c r="F36" s="95"/>
      <c r="G36" s="95"/>
      <c r="H36" s="95"/>
      <c r="I36" s="95"/>
      <c r="J36" s="89"/>
    </row>
    <row r="37" spans="1:10" x14ac:dyDescent="0.5">
      <c r="A37" s="63"/>
      <c r="B37" s="63"/>
      <c r="C37" s="63"/>
      <c r="D37" s="63"/>
      <c r="E37" s="63"/>
      <c r="F37" s="63"/>
      <c r="G37" s="63"/>
      <c r="H37" s="63"/>
      <c r="I37" s="85"/>
      <c r="J37" s="91"/>
    </row>
  </sheetData>
  <sheetProtection sheet="1" objects="1" scenarios="1" formatCells="0"/>
  <mergeCells count="43">
    <mergeCell ref="A4:I4"/>
    <mergeCell ref="A17:I17"/>
    <mergeCell ref="A5:A11"/>
    <mergeCell ref="B11:I11"/>
    <mergeCell ref="H10:I10"/>
    <mergeCell ref="A13:I13"/>
    <mergeCell ref="A14:A16"/>
    <mergeCell ref="B16:I16"/>
    <mergeCell ref="D5:I5"/>
    <mergeCell ref="D6:I6"/>
    <mergeCell ref="D7:I7"/>
    <mergeCell ref="D8:I8"/>
    <mergeCell ref="C18:I18"/>
    <mergeCell ref="B23:I23"/>
    <mergeCell ref="D32:F32"/>
    <mergeCell ref="D33:F33"/>
    <mergeCell ref="D26:F26"/>
    <mergeCell ref="D31:F31"/>
    <mergeCell ref="A29:I29"/>
    <mergeCell ref="A25:A28"/>
    <mergeCell ref="B28:I28"/>
    <mergeCell ref="B25:I25"/>
    <mergeCell ref="H26:I26"/>
    <mergeCell ref="H27:I27"/>
    <mergeCell ref="B30:I30"/>
    <mergeCell ref="F20:I20"/>
    <mergeCell ref="F21:I21"/>
    <mergeCell ref="B1:I1"/>
    <mergeCell ref="B2:I2"/>
    <mergeCell ref="B36:I36"/>
    <mergeCell ref="H14:I14"/>
    <mergeCell ref="H15:I15"/>
    <mergeCell ref="D34:F34"/>
    <mergeCell ref="D35:F35"/>
    <mergeCell ref="F22:I22"/>
    <mergeCell ref="D27:F27"/>
    <mergeCell ref="A24:I24"/>
    <mergeCell ref="D9:I9"/>
    <mergeCell ref="D10:F10"/>
    <mergeCell ref="D14:F14"/>
    <mergeCell ref="D15:F15"/>
    <mergeCell ref="A12:I12"/>
    <mergeCell ref="A19:A22"/>
  </mergeCells>
  <pageMargins left="0.70866141732283472" right="0.70866141732283472" top="0.74803149606299213" bottom="0.74803149606299213" header="0.31496062992125984" footer="0.31496062992125984"/>
  <pageSetup paperSize="9" orientation="portrait" r:id="rId1"/>
  <ignoredErrors>
    <ignoredError sqref="D34" formula="1"/>
    <ignoredError sqref="D19:D21" unlockedFormula="1"/>
  </ignoredError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Tablolar!$A$2:$A$5</xm:f>
          </x14:formula1>
          <xm:sqref>D8:I8</xm:sqref>
        </x14:dataValidation>
        <x14:dataValidation type="list" allowBlank="1" showInputMessage="1" showErrorMessage="1" xr:uid="{00000000-0002-0000-0100-000001000000}">
          <x14:formula1>
            <xm:f>Tablolar!$A$8:$A$10</xm:f>
          </x14:formula1>
          <xm:sqref>D9:I9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96315-1771-4A57-B35C-69779A3E66C1}">
  <dimension ref="A1:V200"/>
  <sheetViews>
    <sheetView workbookViewId="0">
      <selection activeCell="B2" sqref="B2"/>
    </sheetView>
  </sheetViews>
  <sheetFormatPr defaultRowHeight="14.25" x14ac:dyDescent="0.45"/>
  <cols>
    <col min="1" max="1" width="13.6640625" style="80" customWidth="1"/>
    <col min="2" max="2" width="12.59765625" customWidth="1"/>
    <col min="6" max="6" width="4" customWidth="1"/>
    <col min="9" max="9" width="6" customWidth="1"/>
    <col min="10" max="10" width="2.33203125" customWidth="1"/>
    <col min="12" max="12" width="3.1328125" bestFit="1" customWidth="1"/>
    <col min="13" max="13" width="9.86328125" customWidth="1"/>
    <col min="14" max="14" width="3.1328125" bestFit="1" customWidth="1"/>
    <col min="15" max="15" width="6" customWidth="1"/>
    <col min="17" max="17" width="12.1328125" style="69" customWidth="1"/>
    <col min="18" max="18" width="3.1328125" bestFit="1" customWidth="1"/>
    <col min="19" max="19" width="15.3984375" customWidth="1"/>
    <col min="20" max="20" width="3.1328125" bestFit="1" customWidth="1"/>
    <col min="21" max="21" width="15.3984375" customWidth="1"/>
    <col min="22" max="22" width="3.1328125" bestFit="1" customWidth="1"/>
  </cols>
  <sheetData>
    <row r="1" spans="1:22" x14ac:dyDescent="0.45">
      <c r="A1" s="78" t="s">
        <v>98</v>
      </c>
      <c r="B1" s="72" t="s">
        <v>93</v>
      </c>
      <c r="C1" s="127" t="s">
        <v>12</v>
      </c>
      <c r="D1" s="127"/>
      <c r="E1" s="127"/>
      <c r="F1" s="127"/>
      <c r="G1" s="127" t="s">
        <v>67</v>
      </c>
      <c r="H1" s="127"/>
      <c r="I1" s="127"/>
      <c r="J1" s="127" t="s">
        <v>87</v>
      </c>
      <c r="K1" s="127"/>
      <c r="L1" s="127"/>
      <c r="M1" s="127" t="s">
        <v>91</v>
      </c>
      <c r="N1" s="127"/>
      <c r="O1" s="72" t="s">
        <v>72</v>
      </c>
      <c r="P1" s="72" t="s">
        <v>92</v>
      </c>
      <c r="Q1" s="128" t="s">
        <v>96</v>
      </c>
      <c r="R1" s="129"/>
      <c r="S1" s="128" t="s">
        <v>99</v>
      </c>
      <c r="T1" s="129"/>
      <c r="U1" s="127" t="s">
        <v>95</v>
      </c>
      <c r="V1" s="127"/>
    </row>
    <row r="2" spans="1:22" ht="15.75" x14ac:dyDescent="0.5">
      <c r="A2" s="79"/>
      <c r="B2" s="77"/>
      <c r="C2" s="108" t="s">
        <v>4</v>
      </c>
      <c r="D2" s="108"/>
      <c r="E2" s="108"/>
      <c r="F2" s="108"/>
      <c r="G2" s="108" t="s">
        <v>10</v>
      </c>
      <c r="H2" s="108"/>
      <c r="I2" s="108"/>
      <c r="J2" s="100">
        <f>Hesaplamalar!M2</f>
        <v>1235.78</v>
      </c>
      <c r="K2" s="101"/>
      <c r="L2" s="50" t="s">
        <v>27</v>
      </c>
      <c r="M2" s="71">
        <f>Hesaplamalar!O2</f>
        <v>0</v>
      </c>
      <c r="N2" s="50" t="s">
        <v>27</v>
      </c>
      <c r="O2" s="74">
        <v>50</v>
      </c>
      <c r="P2" s="75">
        <v>38.18</v>
      </c>
      <c r="Q2" s="73">
        <f>ROUND(IF((O2-50)&lt;=0,0,(O2-50)*(7/100)*P2*1.3),2)</f>
        <v>0</v>
      </c>
      <c r="R2" s="50" t="s">
        <v>27</v>
      </c>
      <c r="S2" s="71">
        <f>U2/1.2</f>
        <v>1235.78</v>
      </c>
      <c r="T2" s="50" t="s">
        <v>27</v>
      </c>
      <c r="U2" s="71">
        <f>J2*1.2+M2+Q2</f>
        <v>1482.9359999999999</v>
      </c>
      <c r="V2" s="50" t="s">
        <v>27</v>
      </c>
    </row>
    <row r="3" spans="1:22" ht="15.75" x14ac:dyDescent="0.5">
      <c r="A3" s="79"/>
      <c r="B3" s="77"/>
      <c r="C3" s="108" t="s">
        <v>4</v>
      </c>
      <c r="D3" s="108"/>
      <c r="E3" s="108"/>
      <c r="F3" s="108"/>
      <c r="G3" s="108" t="s">
        <v>10</v>
      </c>
      <c r="H3" s="108"/>
      <c r="I3" s="108"/>
      <c r="J3" s="100">
        <f>Hesaplamalar!M3</f>
        <v>1235.78</v>
      </c>
      <c r="K3" s="101"/>
      <c r="L3" s="50" t="s">
        <v>27</v>
      </c>
      <c r="M3" s="71">
        <f>Hesaplamalar!O3</f>
        <v>0</v>
      </c>
      <c r="N3" s="50" t="s">
        <v>27</v>
      </c>
      <c r="O3" s="74">
        <v>50</v>
      </c>
      <c r="P3" s="75">
        <v>38.18</v>
      </c>
      <c r="Q3" s="73">
        <f t="shared" ref="Q3:Q66" si="0">ROUND(IF((O3-50)&lt;=0,0,(O3-50)*(7/100)*P3*1.3),2)</f>
        <v>0</v>
      </c>
      <c r="R3" s="50" t="s">
        <v>27</v>
      </c>
      <c r="S3" s="71">
        <f t="shared" ref="S3:S66" si="1">U3/1.2</f>
        <v>1235.78</v>
      </c>
      <c r="T3" s="50" t="s">
        <v>27</v>
      </c>
      <c r="U3" s="71">
        <f t="shared" ref="U3:U66" si="2">J3*1.2+M3+Q3</f>
        <v>1482.9359999999999</v>
      </c>
      <c r="V3" s="50" t="s">
        <v>27</v>
      </c>
    </row>
    <row r="4" spans="1:22" ht="15.75" x14ac:dyDescent="0.5">
      <c r="A4" s="79"/>
      <c r="B4" s="77"/>
      <c r="C4" s="108" t="s">
        <v>4</v>
      </c>
      <c r="D4" s="108"/>
      <c r="E4" s="108"/>
      <c r="F4" s="108"/>
      <c r="G4" s="108" t="s">
        <v>10</v>
      </c>
      <c r="H4" s="108"/>
      <c r="I4" s="108"/>
      <c r="J4" s="100">
        <f>Hesaplamalar!M4</f>
        <v>1235.78</v>
      </c>
      <c r="K4" s="101"/>
      <c r="L4" s="50" t="s">
        <v>27</v>
      </c>
      <c r="M4" s="71">
        <f>Hesaplamalar!O4</f>
        <v>0</v>
      </c>
      <c r="N4" s="50" t="s">
        <v>27</v>
      </c>
      <c r="O4" s="74">
        <v>50</v>
      </c>
      <c r="P4" s="75">
        <v>38.18</v>
      </c>
      <c r="Q4" s="73">
        <f t="shared" si="0"/>
        <v>0</v>
      </c>
      <c r="R4" s="50" t="s">
        <v>27</v>
      </c>
      <c r="S4" s="71">
        <f t="shared" si="1"/>
        <v>1235.78</v>
      </c>
      <c r="T4" s="50" t="s">
        <v>27</v>
      </c>
      <c r="U4" s="71">
        <f t="shared" si="2"/>
        <v>1482.9359999999999</v>
      </c>
      <c r="V4" s="50" t="s">
        <v>27</v>
      </c>
    </row>
    <row r="5" spans="1:22" ht="15.75" x14ac:dyDescent="0.5">
      <c r="A5" s="79"/>
      <c r="B5" s="77"/>
      <c r="C5" s="108" t="s">
        <v>4</v>
      </c>
      <c r="D5" s="108"/>
      <c r="E5" s="108"/>
      <c r="F5" s="108"/>
      <c r="G5" s="108" t="s">
        <v>10</v>
      </c>
      <c r="H5" s="108"/>
      <c r="I5" s="108"/>
      <c r="J5" s="100">
        <f>Hesaplamalar!M5</f>
        <v>1235.78</v>
      </c>
      <c r="K5" s="101"/>
      <c r="L5" s="50" t="s">
        <v>27</v>
      </c>
      <c r="M5" s="71">
        <f>Hesaplamalar!O5</f>
        <v>0</v>
      </c>
      <c r="N5" s="50" t="s">
        <v>27</v>
      </c>
      <c r="O5" s="74">
        <v>50</v>
      </c>
      <c r="P5" s="75">
        <v>38.18</v>
      </c>
      <c r="Q5" s="73">
        <f t="shared" si="0"/>
        <v>0</v>
      </c>
      <c r="R5" s="50" t="s">
        <v>27</v>
      </c>
      <c r="S5" s="71">
        <f t="shared" si="1"/>
        <v>1235.78</v>
      </c>
      <c r="T5" s="50" t="s">
        <v>27</v>
      </c>
      <c r="U5" s="71">
        <f t="shared" si="2"/>
        <v>1482.9359999999999</v>
      </c>
      <c r="V5" s="50" t="s">
        <v>27</v>
      </c>
    </row>
    <row r="6" spans="1:22" ht="15.75" x14ac:dyDescent="0.5">
      <c r="A6" s="79"/>
      <c r="B6" s="77"/>
      <c r="C6" s="108" t="s">
        <v>4</v>
      </c>
      <c r="D6" s="108"/>
      <c r="E6" s="108"/>
      <c r="F6" s="108"/>
      <c r="G6" s="108" t="s">
        <v>10</v>
      </c>
      <c r="H6" s="108"/>
      <c r="I6" s="108"/>
      <c r="J6" s="100">
        <f>Hesaplamalar!M6</f>
        <v>1235.78</v>
      </c>
      <c r="K6" s="101"/>
      <c r="L6" s="50" t="s">
        <v>27</v>
      </c>
      <c r="M6" s="71">
        <f>Hesaplamalar!O6</f>
        <v>0</v>
      </c>
      <c r="N6" s="50" t="s">
        <v>27</v>
      </c>
      <c r="O6" s="74">
        <v>50</v>
      </c>
      <c r="P6" s="75">
        <v>38.18</v>
      </c>
      <c r="Q6" s="73">
        <f t="shared" si="0"/>
        <v>0</v>
      </c>
      <c r="R6" s="50" t="s">
        <v>27</v>
      </c>
      <c r="S6" s="71">
        <f t="shared" si="1"/>
        <v>1235.78</v>
      </c>
      <c r="T6" s="50" t="s">
        <v>27</v>
      </c>
      <c r="U6" s="71">
        <f t="shared" si="2"/>
        <v>1482.9359999999999</v>
      </c>
      <c r="V6" s="50" t="s">
        <v>27</v>
      </c>
    </row>
    <row r="7" spans="1:22" ht="15.75" x14ac:dyDescent="0.5">
      <c r="A7" s="79"/>
      <c r="B7" s="77"/>
      <c r="C7" s="108" t="s">
        <v>4</v>
      </c>
      <c r="D7" s="108"/>
      <c r="E7" s="108"/>
      <c r="F7" s="108"/>
      <c r="G7" s="108" t="s">
        <v>10</v>
      </c>
      <c r="H7" s="108"/>
      <c r="I7" s="108"/>
      <c r="J7" s="100">
        <f>Hesaplamalar!M7</f>
        <v>1235.78</v>
      </c>
      <c r="K7" s="101"/>
      <c r="L7" s="50" t="s">
        <v>27</v>
      </c>
      <c r="M7" s="71">
        <f>Hesaplamalar!O7</f>
        <v>0</v>
      </c>
      <c r="N7" s="50" t="s">
        <v>27</v>
      </c>
      <c r="O7" s="74">
        <v>50</v>
      </c>
      <c r="P7" s="75">
        <v>38.18</v>
      </c>
      <c r="Q7" s="73">
        <f t="shared" si="0"/>
        <v>0</v>
      </c>
      <c r="R7" s="50" t="s">
        <v>27</v>
      </c>
      <c r="S7" s="71">
        <f t="shared" si="1"/>
        <v>1235.78</v>
      </c>
      <c r="T7" s="50" t="s">
        <v>27</v>
      </c>
      <c r="U7" s="71">
        <f t="shared" si="2"/>
        <v>1482.9359999999999</v>
      </c>
      <c r="V7" s="50" t="s">
        <v>27</v>
      </c>
    </row>
    <row r="8" spans="1:22" ht="15.75" x14ac:dyDescent="0.5">
      <c r="A8" s="79"/>
      <c r="B8" s="77"/>
      <c r="C8" s="108" t="s">
        <v>4</v>
      </c>
      <c r="D8" s="108"/>
      <c r="E8" s="108"/>
      <c r="F8" s="108"/>
      <c r="G8" s="108" t="s">
        <v>10</v>
      </c>
      <c r="H8" s="108"/>
      <c r="I8" s="108"/>
      <c r="J8" s="100">
        <f>Hesaplamalar!M8</f>
        <v>1235.78</v>
      </c>
      <c r="K8" s="101"/>
      <c r="L8" s="50" t="s">
        <v>27</v>
      </c>
      <c r="M8" s="71">
        <f>Hesaplamalar!O8</f>
        <v>0</v>
      </c>
      <c r="N8" s="50" t="s">
        <v>27</v>
      </c>
      <c r="O8" s="74">
        <v>50</v>
      </c>
      <c r="P8" s="75">
        <v>38.18</v>
      </c>
      <c r="Q8" s="73">
        <f t="shared" si="0"/>
        <v>0</v>
      </c>
      <c r="R8" s="50" t="s">
        <v>27</v>
      </c>
      <c r="S8" s="71">
        <f t="shared" si="1"/>
        <v>1235.78</v>
      </c>
      <c r="T8" s="50" t="s">
        <v>27</v>
      </c>
      <c r="U8" s="71">
        <f t="shared" si="2"/>
        <v>1482.9359999999999</v>
      </c>
      <c r="V8" s="50" t="s">
        <v>27</v>
      </c>
    </row>
    <row r="9" spans="1:22" ht="15.75" x14ac:dyDescent="0.5">
      <c r="A9" s="79"/>
      <c r="B9" s="77"/>
      <c r="C9" s="108" t="s">
        <v>4</v>
      </c>
      <c r="D9" s="108"/>
      <c r="E9" s="108"/>
      <c r="F9" s="108"/>
      <c r="G9" s="108" t="s">
        <v>10</v>
      </c>
      <c r="H9" s="108"/>
      <c r="I9" s="108"/>
      <c r="J9" s="100">
        <f>Hesaplamalar!M9</f>
        <v>1235.78</v>
      </c>
      <c r="K9" s="101"/>
      <c r="L9" s="50" t="s">
        <v>27</v>
      </c>
      <c r="M9" s="71">
        <f>Hesaplamalar!O9</f>
        <v>0</v>
      </c>
      <c r="N9" s="50" t="s">
        <v>27</v>
      </c>
      <c r="O9" s="74">
        <v>50</v>
      </c>
      <c r="P9" s="75">
        <v>38.18</v>
      </c>
      <c r="Q9" s="73">
        <f t="shared" si="0"/>
        <v>0</v>
      </c>
      <c r="R9" s="50" t="s">
        <v>27</v>
      </c>
      <c r="S9" s="71">
        <f t="shared" si="1"/>
        <v>1235.78</v>
      </c>
      <c r="T9" s="50" t="s">
        <v>27</v>
      </c>
      <c r="U9" s="71">
        <f t="shared" si="2"/>
        <v>1482.9359999999999</v>
      </c>
      <c r="V9" s="50" t="s">
        <v>27</v>
      </c>
    </row>
    <row r="10" spans="1:22" ht="15.75" x14ac:dyDescent="0.5">
      <c r="A10" s="79"/>
      <c r="B10" s="77"/>
      <c r="C10" s="108" t="s">
        <v>4</v>
      </c>
      <c r="D10" s="108"/>
      <c r="E10" s="108"/>
      <c r="F10" s="108"/>
      <c r="G10" s="108" t="s">
        <v>10</v>
      </c>
      <c r="H10" s="108"/>
      <c r="I10" s="108"/>
      <c r="J10" s="100">
        <f>Hesaplamalar!M10</f>
        <v>1235.78</v>
      </c>
      <c r="K10" s="101"/>
      <c r="L10" s="50" t="s">
        <v>27</v>
      </c>
      <c r="M10" s="71">
        <f>Hesaplamalar!O10</f>
        <v>0</v>
      </c>
      <c r="N10" s="50" t="s">
        <v>27</v>
      </c>
      <c r="O10" s="74">
        <v>50</v>
      </c>
      <c r="P10" s="75">
        <v>38.18</v>
      </c>
      <c r="Q10" s="73">
        <f t="shared" si="0"/>
        <v>0</v>
      </c>
      <c r="R10" s="50" t="s">
        <v>27</v>
      </c>
      <c r="S10" s="71">
        <f t="shared" si="1"/>
        <v>1235.78</v>
      </c>
      <c r="T10" s="50" t="s">
        <v>27</v>
      </c>
      <c r="U10" s="71">
        <f t="shared" si="2"/>
        <v>1482.9359999999999</v>
      </c>
      <c r="V10" s="50" t="s">
        <v>27</v>
      </c>
    </row>
    <row r="11" spans="1:22" ht="15.75" x14ac:dyDescent="0.5">
      <c r="A11" s="79"/>
      <c r="B11" s="77"/>
      <c r="C11" s="108" t="s">
        <v>4</v>
      </c>
      <c r="D11" s="108"/>
      <c r="E11" s="108"/>
      <c r="F11" s="108"/>
      <c r="G11" s="108" t="s">
        <v>10</v>
      </c>
      <c r="H11" s="108"/>
      <c r="I11" s="108"/>
      <c r="J11" s="100">
        <f>Hesaplamalar!M11</f>
        <v>1235.78</v>
      </c>
      <c r="K11" s="101"/>
      <c r="L11" s="50" t="s">
        <v>27</v>
      </c>
      <c r="M11" s="71">
        <f>Hesaplamalar!O11</f>
        <v>0</v>
      </c>
      <c r="N11" s="50" t="s">
        <v>27</v>
      </c>
      <c r="O11" s="74">
        <v>50</v>
      </c>
      <c r="P11" s="75">
        <v>38.18</v>
      </c>
      <c r="Q11" s="73">
        <f t="shared" si="0"/>
        <v>0</v>
      </c>
      <c r="R11" s="50" t="s">
        <v>27</v>
      </c>
      <c r="S11" s="71">
        <f t="shared" si="1"/>
        <v>1235.78</v>
      </c>
      <c r="T11" s="50" t="s">
        <v>27</v>
      </c>
      <c r="U11" s="71">
        <f t="shared" si="2"/>
        <v>1482.9359999999999</v>
      </c>
      <c r="V11" s="50" t="s">
        <v>27</v>
      </c>
    </row>
    <row r="12" spans="1:22" ht="15.75" x14ac:dyDescent="0.5">
      <c r="A12" s="79"/>
      <c r="B12" s="77"/>
      <c r="C12" s="108" t="s">
        <v>4</v>
      </c>
      <c r="D12" s="108"/>
      <c r="E12" s="108"/>
      <c r="F12" s="108"/>
      <c r="G12" s="108" t="s">
        <v>10</v>
      </c>
      <c r="H12" s="108"/>
      <c r="I12" s="108"/>
      <c r="J12" s="100">
        <f>Hesaplamalar!M12</f>
        <v>1235.78</v>
      </c>
      <c r="K12" s="101"/>
      <c r="L12" s="50" t="s">
        <v>27</v>
      </c>
      <c r="M12" s="71">
        <f>Hesaplamalar!O12</f>
        <v>0</v>
      </c>
      <c r="N12" s="50" t="s">
        <v>27</v>
      </c>
      <c r="O12" s="74">
        <v>50</v>
      </c>
      <c r="P12" s="75">
        <v>38.18</v>
      </c>
      <c r="Q12" s="73">
        <f t="shared" si="0"/>
        <v>0</v>
      </c>
      <c r="R12" s="50" t="s">
        <v>27</v>
      </c>
      <c r="S12" s="71">
        <f t="shared" si="1"/>
        <v>1235.78</v>
      </c>
      <c r="T12" s="50" t="s">
        <v>27</v>
      </c>
      <c r="U12" s="71">
        <f t="shared" si="2"/>
        <v>1482.9359999999999</v>
      </c>
      <c r="V12" s="50" t="s">
        <v>27</v>
      </c>
    </row>
    <row r="13" spans="1:22" ht="15.75" x14ac:dyDescent="0.5">
      <c r="A13" s="79"/>
      <c r="B13" s="77"/>
      <c r="C13" s="108" t="s">
        <v>4</v>
      </c>
      <c r="D13" s="108"/>
      <c r="E13" s="108"/>
      <c r="F13" s="108"/>
      <c r="G13" s="108" t="s">
        <v>10</v>
      </c>
      <c r="H13" s="108"/>
      <c r="I13" s="108"/>
      <c r="J13" s="100">
        <f>Hesaplamalar!M13</f>
        <v>1235.78</v>
      </c>
      <c r="K13" s="101"/>
      <c r="L13" s="50" t="s">
        <v>27</v>
      </c>
      <c r="M13" s="71">
        <f>Hesaplamalar!O13</f>
        <v>0</v>
      </c>
      <c r="N13" s="50" t="s">
        <v>27</v>
      </c>
      <c r="O13" s="74">
        <v>50</v>
      </c>
      <c r="P13" s="75">
        <v>38.18</v>
      </c>
      <c r="Q13" s="73">
        <f t="shared" si="0"/>
        <v>0</v>
      </c>
      <c r="R13" s="50" t="s">
        <v>27</v>
      </c>
      <c r="S13" s="71">
        <f t="shared" si="1"/>
        <v>1235.78</v>
      </c>
      <c r="T13" s="50" t="s">
        <v>27</v>
      </c>
      <c r="U13" s="71">
        <f t="shared" si="2"/>
        <v>1482.9359999999999</v>
      </c>
      <c r="V13" s="50" t="s">
        <v>27</v>
      </c>
    </row>
    <row r="14" spans="1:22" ht="15.75" x14ac:dyDescent="0.5">
      <c r="A14" s="79"/>
      <c r="B14" s="77"/>
      <c r="C14" s="108" t="s">
        <v>4</v>
      </c>
      <c r="D14" s="108"/>
      <c r="E14" s="108"/>
      <c r="F14" s="108"/>
      <c r="G14" s="108" t="s">
        <v>10</v>
      </c>
      <c r="H14" s="108"/>
      <c r="I14" s="108"/>
      <c r="J14" s="100">
        <f>Hesaplamalar!M14</f>
        <v>1235.78</v>
      </c>
      <c r="K14" s="101"/>
      <c r="L14" s="50" t="s">
        <v>27</v>
      </c>
      <c r="M14" s="71">
        <f>Hesaplamalar!O14</f>
        <v>0</v>
      </c>
      <c r="N14" s="50" t="s">
        <v>27</v>
      </c>
      <c r="O14" s="74">
        <v>50</v>
      </c>
      <c r="P14" s="75">
        <v>38.18</v>
      </c>
      <c r="Q14" s="73">
        <f t="shared" si="0"/>
        <v>0</v>
      </c>
      <c r="R14" s="50" t="s">
        <v>27</v>
      </c>
      <c r="S14" s="71">
        <f t="shared" si="1"/>
        <v>1235.78</v>
      </c>
      <c r="T14" s="50" t="s">
        <v>27</v>
      </c>
      <c r="U14" s="71">
        <f t="shared" si="2"/>
        <v>1482.9359999999999</v>
      </c>
      <c r="V14" s="50" t="s">
        <v>27</v>
      </c>
    </row>
    <row r="15" spans="1:22" ht="15.75" x14ac:dyDescent="0.5">
      <c r="A15" s="79"/>
      <c r="B15" s="77"/>
      <c r="C15" s="108" t="s">
        <v>4</v>
      </c>
      <c r="D15" s="108"/>
      <c r="E15" s="108"/>
      <c r="F15" s="108"/>
      <c r="G15" s="108" t="s">
        <v>10</v>
      </c>
      <c r="H15" s="108"/>
      <c r="I15" s="108"/>
      <c r="J15" s="100">
        <f>Hesaplamalar!M15</f>
        <v>1235.78</v>
      </c>
      <c r="K15" s="101"/>
      <c r="L15" s="50" t="s">
        <v>27</v>
      </c>
      <c r="M15" s="71">
        <f>Hesaplamalar!O15</f>
        <v>0</v>
      </c>
      <c r="N15" s="50" t="s">
        <v>27</v>
      </c>
      <c r="O15" s="74">
        <v>50</v>
      </c>
      <c r="P15" s="75">
        <v>38.18</v>
      </c>
      <c r="Q15" s="73">
        <f t="shared" si="0"/>
        <v>0</v>
      </c>
      <c r="R15" s="50" t="s">
        <v>27</v>
      </c>
      <c r="S15" s="71">
        <f t="shared" si="1"/>
        <v>1235.78</v>
      </c>
      <c r="T15" s="50" t="s">
        <v>27</v>
      </c>
      <c r="U15" s="71">
        <f t="shared" si="2"/>
        <v>1482.9359999999999</v>
      </c>
      <c r="V15" s="50" t="s">
        <v>27</v>
      </c>
    </row>
    <row r="16" spans="1:22" ht="15.75" x14ac:dyDescent="0.5">
      <c r="A16" s="79"/>
      <c r="B16" s="77"/>
      <c r="C16" s="108" t="s">
        <v>4</v>
      </c>
      <c r="D16" s="108"/>
      <c r="E16" s="108"/>
      <c r="F16" s="108"/>
      <c r="G16" s="108" t="s">
        <v>10</v>
      </c>
      <c r="H16" s="108"/>
      <c r="I16" s="108"/>
      <c r="J16" s="100">
        <f>Hesaplamalar!M16</f>
        <v>1235.78</v>
      </c>
      <c r="K16" s="101"/>
      <c r="L16" s="50" t="s">
        <v>27</v>
      </c>
      <c r="M16" s="71">
        <f>Hesaplamalar!O16</f>
        <v>0</v>
      </c>
      <c r="N16" s="50" t="s">
        <v>27</v>
      </c>
      <c r="O16" s="74">
        <v>50</v>
      </c>
      <c r="P16" s="75">
        <v>38.18</v>
      </c>
      <c r="Q16" s="73">
        <f t="shared" si="0"/>
        <v>0</v>
      </c>
      <c r="R16" s="50" t="s">
        <v>27</v>
      </c>
      <c r="S16" s="71">
        <f t="shared" si="1"/>
        <v>1235.78</v>
      </c>
      <c r="T16" s="50" t="s">
        <v>27</v>
      </c>
      <c r="U16" s="71">
        <f t="shared" si="2"/>
        <v>1482.9359999999999</v>
      </c>
      <c r="V16" s="50" t="s">
        <v>27</v>
      </c>
    </row>
    <row r="17" spans="1:22" ht="15.75" x14ac:dyDescent="0.5">
      <c r="A17" s="79"/>
      <c r="B17" s="77"/>
      <c r="C17" s="108" t="s">
        <v>4</v>
      </c>
      <c r="D17" s="108"/>
      <c r="E17" s="108"/>
      <c r="F17" s="108"/>
      <c r="G17" s="108" t="s">
        <v>10</v>
      </c>
      <c r="H17" s="108"/>
      <c r="I17" s="108"/>
      <c r="J17" s="100">
        <f>Hesaplamalar!M17</f>
        <v>1235.78</v>
      </c>
      <c r="K17" s="101"/>
      <c r="L17" s="50" t="s">
        <v>27</v>
      </c>
      <c r="M17" s="71">
        <f>Hesaplamalar!O17</f>
        <v>0</v>
      </c>
      <c r="N17" s="50" t="s">
        <v>27</v>
      </c>
      <c r="O17" s="74">
        <v>50</v>
      </c>
      <c r="P17" s="75">
        <v>38.18</v>
      </c>
      <c r="Q17" s="73">
        <f t="shared" si="0"/>
        <v>0</v>
      </c>
      <c r="R17" s="50" t="s">
        <v>27</v>
      </c>
      <c r="S17" s="71">
        <f t="shared" si="1"/>
        <v>1235.78</v>
      </c>
      <c r="T17" s="50" t="s">
        <v>27</v>
      </c>
      <c r="U17" s="71">
        <f t="shared" si="2"/>
        <v>1482.9359999999999</v>
      </c>
      <c r="V17" s="50" t="s">
        <v>27</v>
      </c>
    </row>
    <row r="18" spans="1:22" ht="15.75" x14ac:dyDescent="0.5">
      <c r="A18" s="79"/>
      <c r="B18" s="77"/>
      <c r="C18" s="108" t="s">
        <v>4</v>
      </c>
      <c r="D18" s="108"/>
      <c r="E18" s="108"/>
      <c r="F18" s="108"/>
      <c r="G18" s="108" t="s">
        <v>10</v>
      </c>
      <c r="H18" s="108"/>
      <c r="I18" s="108"/>
      <c r="J18" s="100">
        <f>Hesaplamalar!M18</f>
        <v>1235.78</v>
      </c>
      <c r="K18" s="101"/>
      <c r="L18" s="50" t="s">
        <v>27</v>
      </c>
      <c r="M18" s="71">
        <f>Hesaplamalar!O18</f>
        <v>0</v>
      </c>
      <c r="N18" s="50" t="s">
        <v>27</v>
      </c>
      <c r="O18" s="74">
        <v>50</v>
      </c>
      <c r="P18" s="75">
        <v>38.18</v>
      </c>
      <c r="Q18" s="73">
        <f t="shared" si="0"/>
        <v>0</v>
      </c>
      <c r="R18" s="50" t="s">
        <v>27</v>
      </c>
      <c r="S18" s="71">
        <f t="shared" si="1"/>
        <v>1235.78</v>
      </c>
      <c r="T18" s="50" t="s">
        <v>27</v>
      </c>
      <c r="U18" s="71">
        <f t="shared" si="2"/>
        <v>1482.9359999999999</v>
      </c>
      <c r="V18" s="50" t="s">
        <v>27</v>
      </c>
    </row>
    <row r="19" spans="1:22" ht="15.75" x14ac:dyDescent="0.5">
      <c r="A19" s="79"/>
      <c r="B19" s="77"/>
      <c r="C19" s="108" t="s">
        <v>4</v>
      </c>
      <c r="D19" s="108"/>
      <c r="E19" s="108"/>
      <c r="F19" s="108"/>
      <c r="G19" s="108" t="s">
        <v>10</v>
      </c>
      <c r="H19" s="108"/>
      <c r="I19" s="108"/>
      <c r="J19" s="100">
        <f>Hesaplamalar!M19</f>
        <v>1235.78</v>
      </c>
      <c r="K19" s="101"/>
      <c r="L19" s="50" t="s">
        <v>27</v>
      </c>
      <c r="M19" s="71">
        <f>Hesaplamalar!O19</f>
        <v>0</v>
      </c>
      <c r="N19" s="50" t="s">
        <v>27</v>
      </c>
      <c r="O19" s="74">
        <v>50</v>
      </c>
      <c r="P19" s="75">
        <v>38.18</v>
      </c>
      <c r="Q19" s="73">
        <f t="shared" si="0"/>
        <v>0</v>
      </c>
      <c r="R19" s="50" t="s">
        <v>27</v>
      </c>
      <c r="S19" s="71">
        <f t="shared" si="1"/>
        <v>1235.78</v>
      </c>
      <c r="T19" s="50" t="s">
        <v>27</v>
      </c>
      <c r="U19" s="71">
        <f t="shared" si="2"/>
        <v>1482.9359999999999</v>
      </c>
      <c r="V19" s="50" t="s">
        <v>27</v>
      </c>
    </row>
    <row r="20" spans="1:22" ht="15.75" x14ac:dyDescent="0.5">
      <c r="A20" s="79"/>
      <c r="B20" s="77"/>
      <c r="C20" s="108" t="s">
        <v>4</v>
      </c>
      <c r="D20" s="108"/>
      <c r="E20" s="108"/>
      <c r="F20" s="108"/>
      <c r="G20" s="108" t="s">
        <v>10</v>
      </c>
      <c r="H20" s="108"/>
      <c r="I20" s="108"/>
      <c r="J20" s="100">
        <f>Hesaplamalar!M20</f>
        <v>1235.78</v>
      </c>
      <c r="K20" s="101"/>
      <c r="L20" s="50" t="s">
        <v>27</v>
      </c>
      <c r="M20" s="71">
        <f>Hesaplamalar!O20</f>
        <v>0</v>
      </c>
      <c r="N20" s="50" t="s">
        <v>27</v>
      </c>
      <c r="O20" s="74">
        <v>50</v>
      </c>
      <c r="P20" s="75">
        <v>38.18</v>
      </c>
      <c r="Q20" s="73">
        <f t="shared" si="0"/>
        <v>0</v>
      </c>
      <c r="R20" s="50" t="s">
        <v>27</v>
      </c>
      <c r="S20" s="71">
        <f t="shared" si="1"/>
        <v>1235.78</v>
      </c>
      <c r="T20" s="50" t="s">
        <v>27</v>
      </c>
      <c r="U20" s="71">
        <f t="shared" si="2"/>
        <v>1482.9359999999999</v>
      </c>
      <c r="V20" s="50" t="s">
        <v>27</v>
      </c>
    </row>
    <row r="21" spans="1:22" ht="15.75" x14ac:dyDescent="0.5">
      <c r="A21" s="79"/>
      <c r="B21" s="77"/>
      <c r="C21" s="108" t="s">
        <v>4</v>
      </c>
      <c r="D21" s="108"/>
      <c r="E21" s="108"/>
      <c r="F21" s="108"/>
      <c r="G21" s="108" t="s">
        <v>10</v>
      </c>
      <c r="H21" s="108"/>
      <c r="I21" s="108"/>
      <c r="J21" s="100">
        <f>Hesaplamalar!M21</f>
        <v>1235.78</v>
      </c>
      <c r="K21" s="101"/>
      <c r="L21" s="50" t="s">
        <v>27</v>
      </c>
      <c r="M21" s="71">
        <f>Hesaplamalar!O21</f>
        <v>0</v>
      </c>
      <c r="N21" s="50" t="s">
        <v>27</v>
      </c>
      <c r="O21" s="74">
        <v>50</v>
      </c>
      <c r="P21" s="75">
        <v>38.18</v>
      </c>
      <c r="Q21" s="73">
        <f t="shared" si="0"/>
        <v>0</v>
      </c>
      <c r="R21" s="50" t="s">
        <v>27</v>
      </c>
      <c r="S21" s="71">
        <f t="shared" si="1"/>
        <v>1235.78</v>
      </c>
      <c r="T21" s="50" t="s">
        <v>27</v>
      </c>
      <c r="U21" s="71">
        <f t="shared" si="2"/>
        <v>1482.9359999999999</v>
      </c>
      <c r="V21" s="50" t="s">
        <v>27</v>
      </c>
    </row>
    <row r="22" spans="1:22" ht="15.75" x14ac:dyDescent="0.5">
      <c r="A22" s="79"/>
      <c r="B22" s="77"/>
      <c r="C22" s="108" t="s">
        <v>4</v>
      </c>
      <c r="D22" s="108"/>
      <c r="E22" s="108"/>
      <c r="F22" s="108"/>
      <c r="G22" s="108" t="s">
        <v>10</v>
      </c>
      <c r="H22" s="108"/>
      <c r="I22" s="108"/>
      <c r="J22" s="100">
        <f>Hesaplamalar!M22</f>
        <v>1235.78</v>
      </c>
      <c r="K22" s="101"/>
      <c r="L22" s="50" t="s">
        <v>27</v>
      </c>
      <c r="M22" s="71">
        <f>Hesaplamalar!O22</f>
        <v>0</v>
      </c>
      <c r="N22" s="50" t="s">
        <v>27</v>
      </c>
      <c r="O22" s="74">
        <v>50</v>
      </c>
      <c r="P22" s="75">
        <v>38.18</v>
      </c>
      <c r="Q22" s="73">
        <f t="shared" si="0"/>
        <v>0</v>
      </c>
      <c r="R22" s="50" t="s">
        <v>27</v>
      </c>
      <c r="S22" s="71">
        <f t="shared" si="1"/>
        <v>1235.78</v>
      </c>
      <c r="T22" s="50" t="s">
        <v>27</v>
      </c>
      <c r="U22" s="71">
        <f t="shared" si="2"/>
        <v>1482.9359999999999</v>
      </c>
      <c r="V22" s="50" t="s">
        <v>27</v>
      </c>
    </row>
    <row r="23" spans="1:22" ht="15.75" x14ac:dyDescent="0.5">
      <c r="A23" s="79"/>
      <c r="B23" s="77"/>
      <c r="C23" s="108" t="s">
        <v>4</v>
      </c>
      <c r="D23" s="108"/>
      <c r="E23" s="108"/>
      <c r="F23" s="108"/>
      <c r="G23" s="108" t="s">
        <v>10</v>
      </c>
      <c r="H23" s="108"/>
      <c r="I23" s="108"/>
      <c r="J23" s="100">
        <f>Hesaplamalar!M23</f>
        <v>1235.78</v>
      </c>
      <c r="K23" s="101"/>
      <c r="L23" s="50" t="s">
        <v>27</v>
      </c>
      <c r="M23" s="71">
        <f>Hesaplamalar!O23</f>
        <v>0</v>
      </c>
      <c r="N23" s="50" t="s">
        <v>27</v>
      </c>
      <c r="O23" s="74">
        <v>50</v>
      </c>
      <c r="P23" s="75">
        <v>38.18</v>
      </c>
      <c r="Q23" s="73">
        <f t="shared" si="0"/>
        <v>0</v>
      </c>
      <c r="R23" s="50" t="s">
        <v>27</v>
      </c>
      <c r="S23" s="71">
        <f t="shared" si="1"/>
        <v>1235.78</v>
      </c>
      <c r="T23" s="50" t="s">
        <v>27</v>
      </c>
      <c r="U23" s="71">
        <f t="shared" si="2"/>
        <v>1482.9359999999999</v>
      </c>
      <c r="V23" s="50" t="s">
        <v>27</v>
      </c>
    </row>
    <row r="24" spans="1:22" ht="15.75" x14ac:dyDescent="0.5">
      <c r="A24" s="79"/>
      <c r="B24" s="77"/>
      <c r="C24" s="108" t="s">
        <v>4</v>
      </c>
      <c r="D24" s="108"/>
      <c r="E24" s="108"/>
      <c r="F24" s="108"/>
      <c r="G24" s="108" t="s">
        <v>10</v>
      </c>
      <c r="H24" s="108"/>
      <c r="I24" s="108"/>
      <c r="J24" s="100">
        <f>Hesaplamalar!M24</f>
        <v>1235.78</v>
      </c>
      <c r="K24" s="101"/>
      <c r="L24" s="50" t="s">
        <v>27</v>
      </c>
      <c r="M24" s="71">
        <f>Hesaplamalar!O24</f>
        <v>0</v>
      </c>
      <c r="N24" s="50" t="s">
        <v>27</v>
      </c>
      <c r="O24" s="74">
        <v>50</v>
      </c>
      <c r="P24" s="75">
        <v>38.18</v>
      </c>
      <c r="Q24" s="73">
        <f t="shared" si="0"/>
        <v>0</v>
      </c>
      <c r="R24" s="50" t="s">
        <v>27</v>
      </c>
      <c r="S24" s="71">
        <f t="shared" si="1"/>
        <v>1235.78</v>
      </c>
      <c r="T24" s="50" t="s">
        <v>27</v>
      </c>
      <c r="U24" s="71">
        <f t="shared" si="2"/>
        <v>1482.9359999999999</v>
      </c>
      <c r="V24" s="50" t="s">
        <v>27</v>
      </c>
    </row>
    <row r="25" spans="1:22" ht="15.75" x14ac:dyDescent="0.5">
      <c r="A25" s="79"/>
      <c r="B25" s="77"/>
      <c r="C25" s="108" t="s">
        <v>4</v>
      </c>
      <c r="D25" s="108"/>
      <c r="E25" s="108"/>
      <c r="F25" s="108"/>
      <c r="G25" s="108" t="s">
        <v>10</v>
      </c>
      <c r="H25" s="108"/>
      <c r="I25" s="108"/>
      <c r="J25" s="100">
        <f>Hesaplamalar!M25</f>
        <v>1235.78</v>
      </c>
      <c r="K25" s="101"/>
      <c r="L25" s="50" t="s">
        <v>27</v>
      </c>
      <c r="M25" s="71">
        <f>Hesaplamalar!O25</f>
        <v>0</v>
      </c>
      <c r="N25" s="50" t="s">
        <v>27</v>
      </c>
      <c r="O25" s="74">
        <v>50</v>
      </c>
      <c r="P25" s="75">
        <v>38.18</v>
      </c>
      <c r="Q25" s="73">
        <f t="shared" si="0"/>
        <v>0</v>
      </c>
      <c r="R25" s="50" t="s">
        <v>27</v>
      </c>
      <c r="S25" s="71">
        <f t="shared" si="1"/>
        <v>1235.78</v>
      </c>
      <c r="T25" s="50" t="s">
        <v>27</v>
      </c>
      <c r="U25" s="71">
        <f t="shared" si="2"/>
        <v>1482.9359999999999</v>
      </c>
      <c r="V25" s="50" t="s">
        <v>27</v>
      </c>
    </row>
    <row r="26" spans="1:22" ht="15.75" x14ac:dyDescent="0.5">
      <c r="A26" s="79"/>
      <c r="B26" s="77"/>
      <c r="C26" s="108" t="s">
        <v>4</v>
      </c>
      <c r="D26" s="108"/>
      <c r="E26" s="108"/>
      <c r="F26" s="108"/>
      <c r="G26" s="108" t="s">
        <v>10</v>
      </c>
      <c r="H26" s="108"/>
      <c r="I26" s="108"/>
      <c r="J26" s="100">
        <f>Hesaplamalar!M26</f>
        <v>1235.78</v>
      </c>
      <c r="K26" s="101"/>
      <c r="L26" s="50" t="s">
        <v>27</v>
      </c>
      <c r="M26" s="71">
        <f>Hesaplamalar!O26</f>
        <v>0</v>
      </c>
      <c r="N26" s="50" t="s">
        <v>27</v>
      </c>
      <c r="O26" s="74">
        <v>50</v>
      </c>
      <c r="P26" s="75">
        <v>38.18</v>
      </c>
      <c r="Q26" s="73">
        <f t="shared" si="0"/>
        <v>0</v>
      </c>
      <c r="R26" s="50" t="s">
        <v>27</v>
      </c>
      <c r="S26" s="71">
        <f t="shared" si="1"/>
        <v>1235.78</v>
      </c>
      <c r="T26" s="50" t="s">
        <v>27</v>
      </c>
      <c r="U26" s="71">
        <f t="shared" si="2"/>
        <v>1482.9359999999999</v>
      </c>
      <c r="V26" s="50" t="s">
        <v>27</v>
      </c>
    </row>
    <row r="27" spans="1:22" ht="15.75" x14ac:dyDescent="0.5">
      <c r="A27" s="79"/>
      <c r="B27" s="77"/>
      <c r="C27" s="108" t="s">
        <v>4</v>
      </c>
      <c r="D27" s="108"/>
      <c r="E27" s="108"/>
      <c r="F27" s="108"/>
      <c r="G27" s="108" t="s">
        <v>10</v>
      </c>
      <c r="H27" s="108"/>
      <c r="I27" s="108"/>
      <c r="J27" s="100">
        <f>Hesaplamalar!M27</f>
        <v>1235.78</v>
      </c>
      <c r="K27" s="101"/>
      <c r="L27" s="50" t="s">
        <v>27</v>
      </c>
      <c r="M27" s="71">
        <f>Hesaplamalar!O27</f>
        <v>0</v>
      </c>
      <c r="N27" s="50" t="s">
        <v>27</v>
      </c>
      <c r="O27" s="74">
        <v>50</v>
      </c>
      <c r="P27" s="75">
        <v>38.18</v>
      </c>
      <c r="Q27" s="73">
        <f t="shared" si="0"/>
        <v>0</v>
      </c>
      <c r="R27" s="50" t="s">
        <v>27</v>
      </c>
      <c r="S27" s="71">
        <f t="shared" si="1"/>
        <v>1235.78</v>
      </c>
      <c r="T27" s="50" t="s">
        <v>27</v>
      </c>
      <c r="U27" s="71">
        <f t="shared" si="2"/>
        <v>1482.9359999999999</v>
      </c>
      <c r="V27" s="50" t="s">
        <v>27</v>
      </c>
    </row>
    <row r="28" spans="1:22" ht="15.75" x14ac:dyDescent="0.5">
      <c r="A28" s="79"/>
      <c r="B28" s="77"/>
      <c r="C28" s="108" t="s">
        <v>4</v>
      </c>
      <c r="D28" s="108"/>
      <c r="E28" s="108"/>
      <c r="F28" s="108"/>
      <c r="G28" s="108" t="s">
        <v>10</v>
      </c>
      <c r="H28" s="108"/>
      <c r="I28" s="108"/>
      <c r="J28" s="100">
        <f>Hesaplamalar!M28</f>
        <v>1235.78</v>
      </c>
      <c r="K28" s="101"/>
      <c r="L28" s="50" t="s">
        <v>27</v>
      </c>
      <c r="M28" s="71">
        <f>Hesaplamalar!O28</f>
        <v>0</v>
      </c>
      <c r="N28" s="50" t="s">
        <v>27</v>
      </c>
      <c r="O28" s="74">
        <v>50</v>
      </c>
      <c r="P28" s="75">
        <v>38.18</v>
      </c>
      <c r="Q28" s="73">
        <f t="shared" si="0"/>
        <v>0</v>
      </c>
      <c r="R28" s="50" t="s">
        <v>27</v>
      </c>
      <c r="S28" s="71">
        <f t="shared" si="1"/>
        <v>1235.78</v>
      </c>
      <c r="T28" s="50" t="s">
        <v>27</v>
      </c>
      <c r="U28" s="71">
        <f t="shared" si="2"/>
        <v>1482.9359999999999</v>
      </c>
      <c r="V28" s="50" t="s">
        <v>27</v>
      </c>
    </row>
    <row r="29" spans="1:22" ht="15.75" x14ac:dyDescent="0.5">
      <c r="A29" s="79"/>
      <c r="B29" s="77"/>
      <c r="C29" s="108" t="s">
        <v>4</v>
      </c>
      <c r="D29" s="108"/>
      <c r="E29" s="108"/>
      <c r="F29" s="108"/>
      <c r="G29" s="108" t="s">
        <v>10</v>
      </c>
      <c r="H29" s="108"/>
      <c r="I29" s="108"/>
      <c r="J29" s="100">
        <f>Hesaplamalar!M29</f>
        <v>1235.78</v>
      </c>
      <c r="K29" s="101"/>
      <c r="L29" s="50" t="s">
        <v>27</v>
      </c>
      <c r="M29" s="71">
        <f>Hesaplamalar!O29</f>
        <v>0</v>
      </c>
      <c r="N29" s="50" t="s">
        <v>27</v>
      </c>
      <c r="O29" s="74">
        <v>50</v>
      </c>
      <c r="P29" s="75">
        <v>38.18</v>
      </c>
      <c r="Q29" s="73">
        <f t="shared" si="0"/>
        <v>0</v>
      </c>
      <c r="R29" s="50" t="s">
        <v>27</v>
      </c>
      <c r="S29" s="71">
        <f t="shared" si="1"/>
        <v>1235.78</v>
      </c>
      <c r="T29" s="50" t="s">
        <v>27</v>
      </c>
      <c r="U29" s="71">
        <f t="shared" si="2"/>
        <v>1482.9359999999999</v>
      </c>
      <c r="V29" s="50" t="s">
        <v>27</v>
      </c>
    </row>
    <row r="30" spans="1:22" ht="15.75" x14ac:dyDescent="0.5">
      <c r="A30" s="79"/>
      <c r="B30" s="77"/>
      <c r="C30" s="108" t="s">
        <v>4</v>
      </c>
      <c r="D30" s="108"/>
      <c r="E30" s="108"/>
      <c r="F30" s="108"/>
      <c r="G30" s="108" t="s">
        <v>10</v>
      </c>
      <c r="H30" s="108"/>
      <c r="I30" s="108"/>
      <c r="J30" s="100">
        <f>Hesaplamalar!M30</f>
        <v>1235.78</v>
      </c>
      <c r="K30" s="101"/>
      <c r="L30" s="50" t="s">
        <v>27</v>
      </c>
      <c r="M30" s="71">
        <f>Hesaplamalar!O30</f>
        <v>0</v>
      </c>
      <c r="N30" s="50" t="s">
        <v>27</v>
      </c>
      <c r="O30" s="74">
        <v>50</v>
      </c>
      <c r="P30" s="75">
        <v>38.18</v>
      </c>
      <c r="Q30" s="73">
        <f t="shared" si="0"/>
        <v>0</v>
      </c>
      <c r="R30" s="50" t="s">
        <v>27</v>
      </c>
      <c r="S30" s="71">
        <f t="shared" si="1"/>
        <v>1235.78</v>
      </c>
      <c r="T30" s="50" t="s">
        <v>27</v>
      </c>
      <c r="U30" s="71">
        <f t="shared" si="2"/>
        <v>1482.9359999999999</v>
      </c>
      <c r="V30" s="50" t="s">
        <v>27</v>
      </c>
    </row>
    <row r="31" spans="1:22" ht="15.75" x14ac:dyDescent="0.5">
      <c r="A31" s="79"/>
      <c r="B31" s="77"/>
      <c r="C31" s="108" t="s">
        <v>4</v>
      </c>
      <c r="D31" s="108"/>
      <c r="E31" s="108"/>
      <c r="F31" s="108"/>
      <c r="G31" s="108" t="s">
        <v>10</v>
      </c>
      <c r="H31" s="108"/>
      <c r="I31" s="108"/>
      <c r="J31" s="100">
        <f>Hesaplamalar!M31</f>
        <v>1235.78</v>
      </c>
      <c r="K31" s="101"/>
      <c r="L31" s="50" t="s">
        <v>27</v>
      </c>
      <c r="M31" s="71">
        <f>Hesaplamalar!O31</f>
        <v>0</v>
      </c>
      <c r="N31" s="50" t="s">
        <v>27</v>
      </c>
      <c r="O31" s="74">
        <v>50</v>
      </c>
      <c r="P31" s="75">
        <v>38.18</v>
      </c>
      <c r="Q31" s="73">
        <f t="shared" si="0"/>
        <v>0</v>
      </c>
      <c r="R31" s="50" t="s">
        <v>27</v>
      </c>
      <c r="S31" s="71">
        <f t="shared" si="1"/>
        <v>1235.78</v>
      </c>
      <c r="T31" s="50" t="s">
        <v>27</v>
      </c>
      <c r="U31" s="71">
        <f t="shared" si="2"/>
        <v>1482.9359999999999</v>
      </c>
      <c r="V31" s="50" t="s">
        <v>27</v>
      </c>
    </row>
    <row r="32" spans="1:22" ht="15.75" x14ac:dyDescent="0.5">
      <c r="A32" s="79"/>
      <c r="B32" s="77"/>
      <c r="C32" s="108" t="s">
        <v>4</v>
      </c>
      <c r="D32" s="108"/>
      <c r="E32" s="108"/>
      <c r="F32" s="108"/>
      <c r="G32" s="108" t="s">
        <v>10</v>
      </c>
      <c r="H32" s="108"/>
      <c r="I32" s="108"/>
      <c r="J32" s="100">
        <f>Hesaplamalar!M32</f>
        <v>1235.78</v>
      </c>
      <c r="K32" s="101"/>
      <c r="L32" s="50" t="s">
        <v>27</v>
      </c>
      <c r="M32" s="71">
        <f>Hesaplamalar!O32</f>
        <v>0</v>
      </c>
      <c r="N32" s="50" t="s">
        <v>27</v>
      </c>
      <c r="O32" s="74">
        <v>50</v>
      </c>
      <c r="P32" s="75">
        <v>38.18</v>
      </c>
      <c r="Q32" s="73">
        <f t="shared" si="0"/>
        <v>0</v>
      </c>
      <c r="R32" s="50" t="s">
        <v>27</v>
      </c>
      <c r="S32" s="71">
        <f t="shared" si="1"/>
        <v>1235.78</v>
      </c>
      <c r="T32" s="50" t="s">
        <v>27</v>
      </c>
      <c r="U32" s="71">
        <f t="shared" si="2"/>
        <v>1482.9359999999999</v>
      </c>
      <c r="V32" s="50" t="s">
        <v>27</v>
      </c>
    </row>
    <row r="33" spans="1:22" ht="15.75" x14ac:dyDescent="0.5">
      <c r="A33" s="79"/>
      <c r="B33" s="77"/>
      <c r="C33" s="108" t="s">
        <v>4</v>
      </c>
      <c r="D33" s="108"/>
      <c r="E33" s="108"/>
      <c r="F33" s="108"/>
      <c r="G33" s="108" t="s">
        <v>10</v>
      </c>
      <c r="H33" s="108"/>
      <c r="I33" s="108"/>
      <c r="J33" s="100">
        <f>Hesaplamalar!M33</f>
        <v>1235.78</v>
      </c>
      <c r="K33" s="101"/>
      <c r="L33" s="50" t="s">
        <v>27</v>
      </c>
      <c r="M33" s="71">
        <f>Hesaplamalar!O33</f>
        <v>0</v>
      </c>
      <c r="N33" s="50" t="s">
        <v>27</v>
      </c>
      <c r="O33" s="74">
        <v>50</v>
      </c>
      <c r="P33" s="75">
        <v>38.18</v>
      </c>
      <c r="Q33" s="73">
        <f t="shared" si="0"/>
        <v>0</v>
      </c>
      <c r="R33" s="50" t="s">
        <v>27</v>
      </c>
      <c r="S33" s="71">
        <f t="shared" si="1"/>
        <v>1235.78</v>
      </c>
      <c r="T33" s="50" t="s">
        <v>27</v>
      </c>
      <c r="U33" s="71">
        <f t="shared" si="2"/>
        <v>1482.9359999999999</v>
      </c>
      <c r="V33" s="50" t="s">
        <v>27</v>
      </c>
    </row>
    <row r="34" spans="1:22" ht="15.75" x14ac:dyDescent="0.5">
      <c r="A34" s="79"/>
      <c r="B34" s="77"/>
      <c r="C34" s="108" t="s">
        <v>4</v>
      </c>
      <c r="D34" s="108"/>
      <c r="E34" s="108"/>
      <c r="F34" s="108"/>
      <c r="G34" s="108" t="s">
        <v>10</v>
      </c>
      <c r="H34" s="108"/>
      <c r="I34" s="108"/>
      <c r="J34" s="100">
        <f>Hesaplamalar!M34</f>
        <v>1235.78</v>
      </c>
      <c r="K34" s="101"/>
      <c r="L34" s="50" t="s">
        <v>27</v>
      </c>
      <c r="M34" s="71">
        <f>Hesaplamalar!O34</f>
        <v>0</v>
      </c>
      <c r="N34" s="50" t="s">
        <v>27</v>
      </c>
      <c r="O34" s="74">
        <v>50</v>
      </c>
      <c r="P34" s="75">
        <v>38.18</v>
      </c>
      <c r="Q34" s="73">
        <f t="shared" si="0"/>
        <v>0</v>
      </c>
      <c r="R34" s="50" t="s">
        <v>27</v>
      </c>
      <c r="S34" s="71">
        <f t="shared" si="1"/>
        <v>1235.78</v>
      </c>
      <c r="T34" s="50" t="s">
        <v>27</v>
      </c>
      <c r="U34" s="71">
        <f t="shared" si="2"/>
        <v>1482.9359999999999</v>
      </c>
      <c r="V34" s="50" t="s">
        <v>27</v>
      </c>
    </row>
    <row r="35" spans="1:22" ht="15.75" x14ac:dyDescent="0.5">
      <c r="A35" s="79"/>
      <c r="B35" s="77"/>
      <c r="C35" s="108" t="s">
        <v>4</v>
      </c>
      <c r="D35" s="108"/>
      <c r="E35" s="108"/>
      <c r="F35" s="108"/>
      <c r="G35" s="108" t="s">
        <v>10</v>
      </c>
      <c r="H35" s="108"/>
      <c r="I35" s="108"/>
      <c r="J35" s="100">
        <f>Hesaplamalar!M35</f>
        <v>1235.78</v>
      </c>
      <c r="K35" s="101"/>
      <c r="L35" s="50" t="s">
        <v>27</v>
      </c>
      <c r="M35" s="71">
        <f>Hesaplamalar!O35</f>
        <v>0</v>
      </c>
      <c r="N35" s="50" t="s">
        <v>27</v>
      </c>
      <c r="O35" s="74">
        <v>50</v>
      </c>
      <c r="P35" s="75">
        <v>38.18</v>
      </c>
      <c r="Q35" s="73">
        <f t="shared" si="0"/>
        <v>0</v>
      </c>
      <c r="R35" s="50" t="s">
        <v>27</v>
      </c>
      <c r="S35" s="71">
        <f t="shared" si="1"/>
        <v>1235.78</v>
      </c>
      <c r="T35" s="50" t="s">
        <v>27</v>
      </c>
      <c r="U35" s="71">
        <f t="shared" si="2"/>
        <v>1482.9359999999999</v>
      </c>
      <c r="V35" s="50" t="s">
        <v>27</v>
      </c>
    </row>
    <row r="36" spans="1:22" ht="15.75" x14ac:dyDescent="0.5">
      <c r="A36" s="79"/>
      <c r="B36" s="77"/>
      <c r="C36" s="108" t="s">
        <v>4</v>
      </c>
      <c r="D36" s="108"/>
      <c r="E36" s="108"/>
      <c r="F36" s="108"/>
      <c r="G36" s="108" t="s">
        <v>10</v>
      </c>
      <c r="H36" s="108"/>
      <c r="I36" s="108"/>
      <c r="J36" s="100">
        <f>Hesaplamalar!M36</f>
        <v>1235.78</v>
      </c>
      <c r="K36" s="101"/>
      <c r="L36" s="50" t="s">
        <v>27</v>
      </c>
      <c r="M36" s="71">
        <f>Hesaplamalar!O36</f>
        <v>0</v>
      </c>
      <c r="N36" s="50" t="s">
        <v>27</v>
      </c>
      <c r="O36" s="74">
        <v>50</v>
      </c>
      <c r="P36" s="75">
        <v>38.18</v>
      </c>
      <c r="Q36" s="73">
        <f t="shared" si="0"/>
        <v>0</v>
      </c>
      <c r="R36" s="50" t="s">
        <v>27</v>
      </c>
      <c r="S36" s="71">
        <f t="shared" si="1"/>
        <v>1235.78</v>
      </c>
      <c r="T36" s="50" t="s">
        <v>27</v>
      </c>
      <c r="U36" s="71">
        <f t="shared" si="2"/>
        <v>1482.9359999999999</v>
      </c>
      <c r="V36" s="50" t="s">
        <v>27</v>
      </c>
    </row>
    <row r="37" spans="1:22" ht="15.75" x14ac:dyDescent="0.5">
      <c r="A37" s="79"/>
      <c r="B37" s="77"/>
      <c r="C37" s="108" t="s">
        <v>4</v>
      </c>
      <c r="D37" s="108"/>
      <c r="E37" s="108"/>
      <c r="F37" s="108"/>
      <c r="G37" s="108" t="s">
        <v>10</v>
      </c>
      <c r="H37" s="108"/>
      <c r="I37" s="108"/>
      <c r="J37" s="100">
        <f>Hesaplamalar!M37</f>
        <v>1235.78</v>
      </c>
      <c r="K37" s="101"/>
      <c r="L37" s="50" t="s">
        <v>27</v>
      </c>
      <c r="M37" s="71">
        <f>Hesaplamalar!O37</f>
        <v>0</v>
      </c>
      <c r="N37" s="50" t="s">
        <v>27</v>
      </c>
      <c r="O37" s="74">
        <v>50</v>
      </c>
      <c r="P37" s="75">
        <v>38.18</v>
      </c>
      <c r="Q37" s="73">
        <f t="shared" si="0"/>
        <v>0</v>
      </c>
      <c r="R37" s="50" t="s">
        <v>27</v>
      </c>
      <c r="S37" s="71">
        <f t="shared" si="1"/>
        <v>1235.78</v>
      </c>
      <c r="T37" s="50" t="s">
        <v>27</v>
      </c>
      <c r="U37" s="71">
        <f t="shared" si="2"/>
        <v>1482.9359999999999</v>
      </c>
      <c r="V37" s="50" t="s">
        <v>27</v>
      </c>
    </row>
    <row r="38" spans="1:22" ht="15.75" x14ac:dyDescent="0.5">
      <c r="A38" s="79"/>
      <c r="B38" s="77"/>
      <c r="C38" s="108" t="s">
        <v>4</v>
      </c>
      <c r="D38" s="108"/>
      <c r="E38" s="108"/>
      <c r="F38" s="108"/>
      <c r="G38" s="108" t="s">
        <v>10</v>
      </c>
      <c r="H38" s="108"/>
      <c r="I38" s="108"/>
      <c r="J38" s="100">
        <f>Hesaplamalar!M38</f>
        <v>1235.78</v>
      </c>
      <c r="K38" s="101"/>
      <c r="L38" s="50" t="s">
        <v>27</v>
      </c>
      <c r="M38" s="71">
        <f>Hesaplamalar!O38</f>
        <v>0</v>
      </c>
      <c r="N38" s="50" t="s">
        <v>27</v>
      </c>
      <c r="O38" s="74">
        <v>50</v>
      </c>
      <c r="P38" s="75">
        <v>38.18</v>
      </c>
      <c r="Q38" s="73">
        <f t="shared" si="0"/>
        <v>0</v>
      </c>
      <c r="R38" s="50" t="s">
        <v>27</v>
      </c>
      <c r="S38" s="71">
        <f t="shared" si="1"/>
        <v>1235.78</v>
      </c>
      <c r="T38" s="50" t="s">
        <v>27</v>
      </c>
      <c r="U38" s="71">
        <f t="shared" si="2"/>
        <v>1482.9359999999999</v>
      </c>
      <c r="V38" s="50" t="s">
        <v>27</v>
      </c>
    </row>
    <row r="39" spans="1:22" ht="15.75" x14ac:dyDescent="0.5">
      <c r="A39" s="79"/>
      <c r="B39" s="77"/>
      <c r="C39" s="108" t="s">
        <v>4</v>
      </c>
      <c r="D39" s="108"/>
      <c r="E39" s="108"/>
      <c r="F39" s="108"/>
      <c r="G39" s="108" t="s">
        <v>10</v>
      </c>
      <c r="H39" s="108"/>
      <c r="I39" s="108"/>
      <c r="J39" s="100">
        <f>Hesaplamalar!M39</f>
        <v>1235.78</v>
      </c>
      <c r="K39" s="101"/>
      <c r="L39" s="50" t="s">
        <v>27</v>
      </c>
      <c r="M39" s="71">
        <f>Hesaplamalar!O39</f>
        <v>0</v>
      </c>
      <c r="N39" s="50" t="s">
        <v>27</v>
      </c>
      <c r="O39" s="74">
        <v>50</v>
      </c>
      <c r="P39" s="75">
        <v>38.18</v>
      </c>
      <c r="Q39" s="73">
        <f t="shared" si="0"/>
        <v>0</v>
      </c>
      <c r="R39" s="50" t="s">
        <v>27</v>
      </c>
      <c r="S39" s="71">
        <f t="shared" si="1"/>
        <v>1235.78</v>
      </c>
      <c r="T39" s="50" t="s">
        <v>27</v>
      </c>
      <c r="U39" s="71">
        <f t="shared" si="2"/>
        <v>1482.9359999999999</v>
      </c>
      <c r="V39" s="50" t="s">
        <v>27</v>
      </c>
    </row>
    <row r="40" spans="1:22" ht="15.75" x14ac:dyDescent="0.5">
      <c r="A40" s="79"/>
      <c r="B40" s="77"/>
      <c r="C40" s="108" t="s">
        <v>4</v>
      </c>
      <c r="D40" s="108"/>
      <c r="E40" s="108"/>
      <c r="F40" s="108"/>
      <c r="G40" s="108" t="s">
        <v>10</v>
      </c>
      <c r="H40" s="108"/>
      <c r="I40" s="108"/>
      <c r="J40" s="100">
        <f>Hesaplamalar!M40</f>
        <v>1235.78</v>
      </c>
      <c r="K40" s="101"/>
      <c r="L40" s="50" t="s">
        <v>27</v>
      </c>
      <c r="M40" s="71">
        <f>Hesaplamalar!O40</f>
        <v>0</v>
      </c>
      <c r="N40" s="50" t="s">
        <v>27</v>
      </c>
      <c r="O40" s="74">
        <v>50</v>
      </c>
      <c r="P40" s="75">
        <v>38.18</v>
      </c>
      <c r="Q40" s="73">
        <f t="shared" si="0"/>
        <v>0</v>
      </c>
      <c r="R40" s="50" t="s">
        <v>27</v>
      </c>
      <c r="S40" s="71">
        <f t="shared" si="1"/>
        <v>1235.78</v>
      </c>
      <c r="T40" s="50" t="s">
        <v>27</v>
      </c>
      <c r="U40" s="71">
        <f t="shared" si="2"/>
        <v>1482.9359999999999</v>
      </c>
      <c r="V40" s="50" t="s">
        <v>27</v>
      </c>
    </row>
    <row r="41" spans="1:22" ht="15.75" x14ac:dyDescent="0.5">
      <c r="A41" s="79"/>
      <c r="B41" s="77"/>
      <c r="C41" s="108" t="s">
        <v>4</v>
      </c>
      <c r="D41" s="108"/>
      <c r="E41" s="108"/>
      <c r="F41" s="108"/>
      <c r="G41" s="108" t="s">
        <v>10</v>
      </c>
      <c r="H41" s="108"/>
      <c r="I41" s="108"/>
      <c r="J41" s="100">
        <f>Hesaplamalar!M41</f>
        <v>1235.78</v>
      </c>
      <c r="K41" s="101"/>
      <c r="L41" s="50" t="s">
        <v>27</v>
      </c>
      <c r="M41" s="71">
        <f>Hesaplamalar!O41</f>
        <v>0</v>
      </c>
      <c r="N41" s="50" t="s">
        <v>27</v>
      </c>
      <c r="O41" s="74">
        <v>50</v>
      </c>
      <c r="P41" s="75">
        <v>38.18</v>
      </c>
      <c r="Q41" s="73">
        <f t="shared" si="0"/>
        <v>0</v>
      </c>
      <c r="R41" s="50" t="s">
        <v>27</v>
      </c>
      <c r="S41" s="71">
        <f t="shared" si="1"/>
        <v>1235.78</v>
      </c>
      <c r="T41" s="50" t="s">
        <v>27</v>
      </c>
      <c r="U41" s="71">
        <f t="shared" si="2"/>
        <v>1482.9359999999999</v>
      </c>
      <c r="V41" s="50" t="s">
        <v>27</v>
      </c>
    </row>
    <row r="42" spans="1:22" ht="15.75" x14ac:dyDescent="0.5">
      <c r="A42" s="79"/>
      <c r="B42" s="77"/>
      <c r="C42" s="108" t="s">
        <v>4</v>
      </c>
      <c r="D42" s="108"/>
      <c r="E42" s="108"/>
      <c r="F42" s="108"/>
      <c r="G42" s="108" t="s">
        <v>10</v>
      </c>
      <c r="H42" s="108"/>
      <c r="I42" s="108"/>
      <c r="J42" s="100">
        <f>Hesaplamalar!M42</f>
        <v>1235.78</v>
      </c>
      <c r="K42" s="101"/>
      <c r="L42" s="50" t="s">
        <v>27</v>
      </c>
      <c r="M42" s="71">
        <f>Hesaplamalar!O42</f>
        <v>0</v>
      </c>
      <c r="N42" s="50" t="s">
        <v>27</v>
      </c>
      <c r="O42" s="74">
        <v>50</v>
      </c>
      <c r="P42" s="75">
        <v>38.18</v>
      </c>
      <c r="Q42" s="73">
        <f t="shared" si="0"/>
        <v>0</v>
      </c>
      <c r="R42" s="50" t="s">
        <v>27</v>
      </c>
      <c r="S42" s="71">
        <f t="shared" si="1"/>
        <v>1235.78</v>
      </c>
      <c r="T42" s="50" t="s">
        <v>27</v>
      </c>
      <c r="U42" s="71">
        <f t="shared" si="2"/>
        <v>1482.9359999999999</v>
      </c>
      <c r="V42" s="50" t="s">
        <v>27</v>
      </c>
    </row>
    <row r="43" spans="1:22" ht="15.75" x14ac:dyDescent="0.5">
      <c r="A43" s="79"/>
      <c r="B43" s="77"/>
      <c r="C43" s="108" t="s">
        <v>4</v>
      </c>
      <c r="D43" s="108"/>
      <c r="E43" s="108"/>
      <c r="F43" s="108"/>
      <c r="G43" s="108" t="s">
        <v>10</v>
      </c>
      <c r="H43" s="108"/>
      <c r="I43" s="108"/>
      <c r="J43" s="100">
        <f>Hesaplamalar!M43</f>
        <v>1235.78</v>
      </c>
      <c r="K43" s="101"/>
      <c r="L43" s="50" t="s">
        <v>27</v>
      </c>
      <c r="M43" s="71">
        <f>Hesaplamalar!O43</f>
        <v>0</v>
      </c>
      <c r="N43" s="50" t="s">
        <v>27</v>
      </c>
      <c r="O43" s="74">
        <v>50</v>
      </c>
      <c r="P43" s="75">
        <v>38.18</v>
      </c>
      <c r="Q43" s="73">
        <f t="shared" si="0"/>
        <v>0</v>
      </c>
      <c r="R43" s="50" t="s">
        <v>27</v>
      </c>
      <c r="S43" s="71">
        <f t="shared" si="1"/>
        <v>1235.78</v>
      </c>
      <c r="T43" s="50" t="s">
        <v>27</v>
      </c>
      <c r="U43" s="71">
        <f t="shared" si="2"/>
        <v>1482.9359999999999</v>
      </c>
      <c r="V43" s="50" t="s">
        <v>27</v>
      </c>
    </row>
    <row r="44" spans="1:22" ht="15.75" x14ac:dyDescent="0.5">
      <c r="A44" s="79"/>
      <c r="B44" s="77"/>
      <c r="C44" s="108" t="s">
        <v>4</v>
      </c>
      <c r="D44" s="108"/>
      <c r="E44" s="108"/>
      <c r="F44" s="108"/>
      <c r="G44" s="108" t="s">
        <v>10</v>
      </c>
      <c r="H44" s="108"/>
      <c r="I44" s="108"/>
      <c r="J44" s="100">
        <f>Hesaplamalar!M44</f>
        <v>1235.78</v>
      </c>
      <c r="K44" s="101"/>
      <c r="L44" s="50" t="s">
        <v>27</v>
      </c>
      <c r="M44" s="71">
        <f>Hesaplamalar!O44</f>
        <v>0</v>
      </c>
      <c r="N44" s="50" t="s">
        <v>27</v>
      </c>
      <c r="O44" s="74">
        <v>50</v>
      </c>
      <c r="P44" s="75">
        <v>38.18</v>
      </c>
      <c r="Q44" s="73">
        <f t="shared" si="0"/>
        <v>0</v>
      </c>
      <c r="R44" s="50" t="s">
        <v>27</v>
      </c>
      <c r="S44" s="71">
        <f t="shared" si="1"/>
        <v>1235.78</v>
      </c>
      <c r="T44" s="50" t="s">
        <v>27</v>
      </c>
      <c r="U44" s="71">
        <f t="shared" si="2"/>
        <v>1482.9359999999999</v>
      </c>
      <c r="V44" s="50" t="s">
        <v>27</v>
      </c>
    </row>
    <row r="45" spans="1:22" ht="15.75" x14ac:dyDescent="0.5">
      <c r="A45" s="79"/>
      <c r="B45" s="77"/>
      <c r="C45" s="108" t="s">
        <v>4</v>
      </c>
      <c r="D45" s="108"/>
      <c r="E45" s="108"/>
      <c r="F45" s="108"/>
      <c r="G45" s="108" t="s">
        <v>10</v>
      </c>
      <c r="H45" s="108"/>
      <c r="I45" s="108"/>
      <c r="J45" s="100">
        <f>Hesaplamalar!M45</f>
        <v>1235.78</v>
      </c>
      <c r="K45" s="101"/>
      <c r="L45" s="50" t="s">
        <v>27</v>
      </c>
      <c r="M45" s="71">
        <f>Hesaplamalar!O45</f>
        <v>0</v>
      </c>
      <c r="N45" s="50" t="s">
        <v>27</v>
      </c>
      <c r="O45" s="74">
        <v>50</v>
      </c>
      <c r="P45" s="75">
        <v>38.18</v>
      </c>
      <c r="Q45" s="73">
        <f t="shared" si="0"/>
        <v>0</v>
      </c>
      <c r="R45" s="50" t="s">
        <v>27</v>
      </c>
      <c r="S45" s="71">
        <f t="shared" si="1"/>
        <v>1235.78</v>
      </c>
      <c r="T45" s="50" t="s">
        <v>27</v>
      </c>
      <c r="U45" s="71">
        <f t="shared" si="2"/>
        <v>1482.9359999999999</v>
      </c>
      <c r="V45" s="50" t="s">
        <v>27</v>
      </c>
    </row>
    <row r="46" spans="1:22" ht="15.75" x14ac:dyDescent="0.5">
      <c r="A46" s="79"/>
      <c r="B46" s="77"/>
      <c r="C46" s="108" t="s">
        <v>4</v>
      </c>
      <c r="D46" s="108"/>
      <c r="E46" s="108"/>
      <c r="F46" s="108"/>
      <c r="G46" s="108" t="s">
        <v>10</v>
      </c>
      <c r="H46" s="108"/>
      <c r="I46" s="108"/>
      <c r="J46" s="100">
        <f>Hesaplamalar!M46</f>
        <v>1235.78</v>
      </c>
      <c r="K46" s="101"/>
      <c r="L46" s="50" t="s">
        <v>27</v>
      </c>
      <c r="M46" s="71">
        <f>Hesaplamalar!O46</f>
        <v>0</v>
      </c>
      <c r="N46" s="50" t="s">
        <v>27</v>
      </c>
      <c r="O46" s="74">
        <v>50</v>
      </c>
      <c r="P46" s="75">
        <v>38.18</v>
      </c>
      <c r="Q46" s="73">
        <f t="shared" si="0"/>
        <v>0</v>
      </c>
      <c r="R46" s="50" t="s">
        <v>27</v>
      </c>
      <c r="S46" s="71">
        <f t="shared" si="1"/>
        <v>1235.78</v>
      </c>
      <c r="T46" s="50" t="s">
        <v>27</v>
      </c>
      <c r="U46" s="71">
        <f t="shared" si="2"/>
        <v>1482.9359999999999</v>
      </c>
      <c r="V46" s="50" t="s">
        <v>27</v>
      </c>
    </row>
    <row r="47" spans="1:22" ht="15.75" x14ac:dyDescent="0.5">
      <c r="A47" s="79"/>
      <c r="B47" s="77"/>
      <c r="C47" s="108" t="s">
        <v>4</v>
      </c>
      <c r="D47" s="108"/>
      <c r="E47" s="108"/>
      <c r="F47" s="108"/>
      <c r="G47" s="108" t="s">
        <v>10</v>
      </c>
      <c r="H47" s="108"/>
      <c r="I47" s="108"/>
      <c r="J47" s="100">
        <f>Hesaplamalar!M47</f>
        <v>1235.78</v>
      </c>
      <c r="K47" s="101"/>
      <c r="L47" s="50" t="s">
        <v>27</v>
      </c>
      <c r="M47" s="71">
        <f>Hesaplamalar!O47</f>
        <v>0</v>
      </c>
      <c r="N47" s="50" t="s">
        <v>27</v>
      </c>
      <c r="O47" s="74">
        <v>50</v>
      </c>
      <c r="P47" s="75">
        <v>38.18</v>
      </c>
      <c r="Q47" s="73">
        <f t="shared" si="0"/>
        <v>0</v>
      </c>
      <c r="R47" s="50" t="s">
        <v>27</v>
      </c>
      <c r="S47" s="71">
        <f t="shared" si="1"/>
        <v>1235.78</v>
      </c>
      <c r="T47" s="50" t="s">
        <v>27</v>
      </c>
      <c r="U47" s="71">
        <f t="shared" si="2"/>
        <v>1482.9359999999999</v>
      </c>
      <c r="V47" s="50" t="s">
        <v>27</v>
      </c>
    </row>
    <row r="48" spans="1:22" ht="15.75" x14ac:dyDescent="0.5">
      <c r="A48" s="79"/>
      <c r="B48" s="77"/>
      <c r="C48" s="108" t="s">
        <v>4</v>
      </c>
      <c r="D48" s="108"/>
      <c r="E48" s="108"/>
      <c r="F48" s="108"/>
      <c r="G48" s="108" t="s">
        <v>10</v>
      </c>
      <c r="H48" s="108"/>
      <c r="I48" s="108"/>
      <c r="J48" s="100">
        <f>Hesaplamalar!M48</f>
        <v>1235.78</v>
      </c>
      <c r="K48" s="101"/>
      <c r="L48" s="50" t="s">
        <v>27</v>
      </c>
      <c r="M48" s="71">
        <f>Hesaplamalar!O48</f>
        <v>0</v>
      </c>
      <c r="N48" s="50" t="s">
        <v>27</v>
      </c>
      <c r="O48" s="74">
        <v>50</v>
      </c>
      <c r="P48" s="75">
        <v>38.18</v>
      </c>
      <c r="Q48" s="73">
        <f t="shared" si="0"/>
        <v>0</v>
      </c>
      <c r="R48" s="50" t="s">
        <v>27</v>
      </c>
      <c r="S48" s="71">
        <f t="shared" si="1"/>
        <v>1235.78</v>
      </c>
      <c r="T48" s="50" t="s">
        <v>27</v>
      </c>
      <c r="U48" s="71">
        <f t="shared" si="2"/>
        <v>1482.9359999999999</v>
      </c>
      <c r="V48" s="50" t="s">
        <v>27</v>
      </c>
    </row>
    <row r="49" spans="1:22" ht="15.75" x14ac:dyDescent="0.5">
      <c r="A49" s="79"/>
      <c r="B49" s="77"/>
      <c r="C49" s="108" t="s">
        <v>4</v>
      </c>
      <c r="D49" s="108"/>
      <c r="E49" s="108"/>
      <c r="F49" s="108"/>
      <c r="G49" s="108" t="s">
        <v>10</v>
      </c>
      <c r="H49" s="108"/>
      <c r="I49" s="108"/>
      <c r="J49" s="100">
        <f>Hesaplamalar!M49</f>
        <v>1235.78</v>
      </c>
      <c r="K49" s="101"/>
      <c r="L49" s="50" t="s">
        <v>27</v>
      </c>
      <c r="M49" s="71">
        <f>Hesaplamalar!O49</f>
        <v>0</v>
      </c>
      <c r="N49" s="50" t="s">
        <v>27</v>
      </c>
      <c r="O49" s="74">
        <v>50</v>
      </c>
      <c r="P49" s="75">
        <v>38.18</v>
      </c>
      <c r="Q49" s="73">
        <f t="shared" si="0"/>
        <v>0</v>
      </c>
      <c r="R49" s="50" t="s">
        <v>27</v>
      </c>
      <c r="S49" s="71">
        <f t="shared" si="1"/>
        <v>1235.78</v>
      </c>
      <c r="T49" s="50" t="s">
        <v>27</v>
      </c>
      <c r="U49" s="71">
        <f t="shared" si="2"/>
        <v>1482.9359999999999</v>
      </c>
      <c r="V49" s="50" t="s">
        <v>27</v>
      </c>
    </row>
    <row r="50" spans="1:22" ht="15.75" x14ac:dyDescent="0.5">
      <c r="A50" s="79"/>
      <c r="B50" s="77"/>
      <c r="C50" s="108" t="s">
        <v>4</v>
      </c>
      <c r="D50" s="108"/>
      <c r="E50" s="108"/>
      <c r="F50" s="108"/>
      <c r="G50" s="108" t="s">
        <v>10</v>
      </c>
      <c r="H50" s="108"/>
      <c r="I50" s="108"/>
      <c r="J50" s="100">
        <f>Hesaplamalar!M50</f>
        <v>1235.78</v>
      </c>
      <c r="K50" s="101"/>
      <c r="L50" s="50" t="s">
        <v>27</v>
      </c>
      <c r="M50" s="71">
        <f>Hesaplamalar!O50</f>
        <v>0</v>
      </c>
      <c r="N50" s="50" t="s">
        <v>27</v>
      </c>
      <c r="O50" s="74">
        <v>50</v>
      </c>
      <c r="P50" s="75">
        <v>38.18</v>
      </c>
      <c r="Q50" s="73">
        <f t="shared" si="0"/>
        <v>0</v>
      </c>
      <c r="R50" s="50" t="s">
        <v>27</v>
      </c>
      <c r="S50" s="71">
        <f t="shared" si="1"/>
        <v>1235.78</v>
      </c>
      <c r="T50" s="50" t="s">
        <v>27</v>
      </c>
      <c r="U50" s="71">
        <f t="shared" si="2"/>
        <v>1482.9359999999999</v>
      </c>
      <c r="V50" s="50" t="s">
        <v>27</v>
      </c>
    </row>
    <row r="51" spans="1:22" ht="15.75" x14ac:dyDescent="0.5">
      <c r="A51" s="79"/>
      <c r="B51" s="77"/>
      <c r="C51" s="108" t="s">
        <v>4</v>
      </c>
      <c r="D51" s="108"/>
      <c r="E51" s="108"/>
      <c r="F51" s="108"/>
      <c r="G51" s="108" t="s">
        <v>10</v>
      </c>
      <c r="H51" s="108"/>
      <c r="I51" s="108"/>
      <c r="J51" s="100">
        <f>Hesaplamalar!M51</f>
        <v>1235.78</v>
      </c>
      <c r="K51" s="101"/>
      <c r="L51" s="50" t="s">
        <v>27</v>
      </c>
      <c r="M51" s="71">
        <f>Hesaplamalar!O51</f>
        <v>0</v>
      </c>
      <c r="N51" s="50" t="s">
        <v>27</v>
      </c>
      <c r="O51" s="74">
        <v>50</v>
      </c>
      <c r="P51" s="75">
        <v>38.18</v>
      </c>
      <c r="Q51" s="73">
        <f t="shared" si="0"/>
        <v>0</v>
      </c>
      <c r="R51" s="50" t="s">
        <v>27</v>
      </c>
      <c r="S51" s="71">
        <f t="shared" si="1"/>
        <v>1235.78</v>
      </c>
      <c r="T51" s="50" t="s">
        <v>27</v>
      </c>
      <c r="U51" s="71">
        <f t="shared" si="2"/>
        <v>1482.9359999999999</v>
      </c>
      <c r="V51" s="50" t="s">
        <v>27</v>
      </c>
    </row>
    <row r="52" spans="1:22" ht="15.75" x14ac:dyDescent="0.5">
      <c r="A52" s="79"/>
      <c r="B52" s="77"/>
      <c r="C52" s="108" t="s">
        <v>4</v>
      </c>
      <c r="D52" s="108"/>
      <c r="E52" s="108"/>
      <c r="F52" s="108"/>
      <c r="G52" s="108" t="s">
        <v>10</v>
      </c>
      <c r="H52" s="108"/>
      <c r="I52" s="108"/>
      <c r="J52" s="100">
        <f>Hesaplamalar!M52</f>
        <v>1235.78</v>
      </c>
      <c r="K52" s="101"/>
      <c r="L52" s="50" t="s">
        <v>27</v>
      </c>
      <c r="M52" s="71">
        <f>Hesaplamalar!O52</f>
        <v>0</v>
      </c>
      <c r="N52" s="50" t="s">
        <v>27</v>
      </c>
      <c r="O52" s="74">
        <v>50</v>
      </c>
      <c r="P52" s="75">
        <v>38.18</v>
      </c>
      <c r="Q52" s="73">
        <f t="shared" si="0"/>
        <v>0</v>
      </c>
      <c r="R52" s="50" t="s">
        <v>27</v>
      </c>
      <c r="S52" s="71">
        <f t="shared" si="1"/>
        <v>1235.78</v>
      </c>
      <c r="T52" s="50" t="s">
        <v>27</v>
      </c>
      <c r="U52" s="71">
        <f t="shared" si="2"/>
        <v>1482.9359999999999</v>
      </c>
      <c r="V52" s="50" t="s">
        <v>27</v>
      </c>
    </row>
    <row r="53" spans="1:22" ht="15.75" x14ac:dyDescent="0.5">
      <c r="A53" s="79"/>
      <c r="B53" s="77"/>
      <c r="C53" s="108" t="s">
        <v>4</v>
      </c>
      <c r="D53" s="108"/>
      <c r="E53" s="108"/>
      <c r="F53" s="108"/>
      <c r="G53" s="108" t="s">
        <v>10</v>
      </c>
      <c r="H53" s="108"/>
      <c r="I53" s="108"/>
      <c r="J53" s="100">
        <f>Hesaplamalar!M53</f>
        <v>1235.78</v>
      </c>
      <c r="K53" s="101"/>
      <c r="L53" s="50" t="s">
        <v>27</v>
      </c>
      <c r="M53" s="71">
        <f>Hesaplamalar!O53</f>
        <v>0</v>
      </c>
      <c r="N53" s="50" t="s">
        <v>27</v>
      </c>
      <c r="O53" s="74">
        <v>50</v>
      </c>
      <c r="P53" s="75">
        <v>38.18</v>
      </c>
      <c r="Q53" s="73">
        <f t="shared" si="0"/>
        <v>0</v>
      </c>
      <c r="R53" s="50" t="s">
        <v>27</v>
      </c>
      <c r="S53" s="71">
        <f t="shared" si="1"/>
        <v>1235.78</v>
      </c>
      <c r="T53" s="50" t="s">
        <v>27</v>
      </c>
      <c r="U53" s="71">
        <f t="shared" si="2"/>
        <v>1482.9359999999999</v>
      </c>
      <c r="V53" s="50" t="s">
        <v>27</v>
      </c>
    </row>
    <row r="54" spans="1:22" ht="15.75" x14ac:dyDescent="0.5">
      <c r="A54" s="79"/>
      <c r="B54" s="77"/>
      <c r="C54" s="108" t="s">
        <v>4</v>
      </c>
      <c r="D54" s="108"/>
      <c r="E54" s="108"/>
      <c r="F54" s="108"/>
      <c r="G54" s="108" t="s">
        <v>10</v>
      </c>
      <c r="H54" s="108"/>
      <c r="I54" s="108"/>
      <c r="J54" s="100">
        <f>Hesaplamalar!M54</f>
        <v>1235.78</v>
      </c>
      <c r="K54" s="101"/>
      <c r="L54" s="50" t="s">
        <v>27</v>
      </c>
      <c r="M54" s="71">
        <f>Hesaplamalar!O54</f>
        <v>0</v>
      </c>
      <c r="N54" s="50" t="s">
        <v>27</v>
      </c>
      <c r="O54" s="74">
        <v>50</v>
      </c>
      <c r="P54" s="75">
        <v>38.18</v>
      </c>
      <c r="Q54" s="73">
        <f t="shared" si="0"/>
        <v>0</v>
      </c>
      <c r="R54" s="50" t="s">
        <v>27</v>
      </c>
      <c r="S54" s="71">
        <f t="shared" si="1"/>
        <v>1235.78</v>
      </c>
      <c r="T54" s="50" t="s">
        <v>27</v>
      </c>
      <c r="U54" s="71">
        <f t="shared" si="2"/>
        <v>1482.9359999999999</v>
      </c>
      <c r="V54" s="50" t="s">
        <v>27</v>
      </c>
    </row>
    <row r="55" spans="1:22" ht="15.75" x14ac:dyDescent="0.5">
      <c r="A55" s="79"/>
      <c r="B55" s="77"/>
      <c r="C55" s="108" t="s">
        <v>4</v>
      </c>
      <c r="D55" s="108"/>
      <c r="E55" s="108"/>
      <c r="F55" s="108"/>
      <c r="G55" s="108" t="s">
        <v>10</v>
      </c>
      <c r="H55" s="108"/>
      <c r="I55" s="108"/>
      <c r="J55" s="100">
        <f>Hesaplamalar!M55</f>
        <v>1235.78</v>
      </c>
      <c r="K55" s="101"/>
      <c r="L55" s="50" t="s">
        <v>27</v>
      </c>
      <c r="M55" s="71">
        <f>Hesaplamalar!O55</f>
        <v>0</v>
      </c>
      <c r="N55" s="50" t="s">
        <v>27</v>
      </c>
      <c r="O55" s="74">
        <v>50</v>
      </c>
      <c r="P55" s="75">
        <v>38.18</v>
      </c>
      <c r="Q55" s="73">
        <f t="shared" si="0"/>
        <v>0</v>
      </c>
      <c r="R55" s="50" t="s">
        <v>27</v>
      </c>
      <c r="S55" s="71">
        <f t="shared" si="1"/>
        <v>1235.78</v>
      </c>
      <c r="T55" s="50" t="s">
        <v>27</v>
      </c>
      <c r="U55" s="71">
        <f t="shared" si="2"/>
        <v>1482.9359999999999</v>
      </c>
      <c r="V55" s="50" t="s">
        <v>27</v>
      </c>
    </row>
    <row r="56" spans="1:22" ht="15.75" x14ac:dyDescent="0.5">
      <c r="A56" s="79"/>
      <c r="B56" s="77"/>
      <c r="C56" s="108" t="s">
        <v>4</v>
      </c>
      <c r="D56" s="108"/>
      <c r="E56" s="108"/>
      <c r="F56" s="108"/>
      <c r="G56" s="108" t="s">
        <v>10</v>
      </c>
      <c r="H56" s="108"/>
      <c r="I56" s="108"/>
      <c r="J56" s="100">
        <f>Hesaplamalar!M56</f>
        <v>1235.78</v>
      </c>
      <c r="K56" s="101"/>
      <c r="L56" s="50" t="s">
        <v>27</v>
      </c>
      <c r="M56" s="71">
        <f>Hesaplamalar!O56</f>
        <v>0</v>
      </c>
      <c r="N56" s="50" t="s">
        <v>27</v>
      </c>
      <c r="O56" s="74">
        <v>50</v>
      </c>
      <c r="P56" s="75">
        <v>38.18</v>
      </c>
      <c r="Q56" s="73">
        <f t="shared" si="0"/>
        <v>0</v>
      </c>
      <c r="R56" s="50" t="s">
        <v>27</v>
      </c>
      <c r="S56" s="71">
        <f t="shared" si="1"/>
        <v>1235.78</v>
      </c>
      <c r="T56" s="50" t="s">
        <v>27</v>
      </c>
      <c r="U56" s="71">
        <f t="shared" si="2"/>
        <v>1482.9359999999999</v>
      </c>
      <c r="V56" s="50" t="s">
        <v>27</v>
      </c>
    </row>
    <row r="57" spans="1:22" ht="15.75" x14ac:dyDescent="0.5">
      <c r="A57" s="79"/>
      <c r="B57" s="77"/>
      <c r="C57" s="108" t="s">
        <v>4</v>
      </c>
      <c r="D57" s="108"/>
      <c r="E57" s="108"/>
      <c r="F57" s="108"/>
      <c r="G57" s="108" t="s">
        <v>10</v>
      </c>
      <c r="H57" s="108"/>
      <c r="I57" s="108"/>
      <c r="J57" s="100">
        <f>Hesaplamalar!M57</f>
        <v>1235.78</v>
      </c>
      <c r="K57" s="101"/>
      <c r="L57" s="50" t="s">
        <v>27</v>
      </c>
      <c r="M57" s="71">
        <f>Hesaplamalar!O57</f>
        <v>0</v>
      </c>
      <c r="N57" s="50" t="s">
        <v>27</v>
      </c>
      <c r="O57" s="74">
        <v>50</v>
      </c>
      <c r="P57" s="75">
        <v>38.18</v>
      </c>
      <c r="Q57" s="73">
        <f t="shared" si="0"/>
        <v>0</v>
      </c>
      <c r="R57" s="50" t="s">
        <v>27</v>
      </c>
      <c r="S57" s="71">
        <f t="shared" si="1"/>
        <v>1235.78</v>
      </c>
      <c r="T57" s="50" t="s">
        <v>27</v>
      </c>
      <c r="U57" s="71">
        <f t="shared" si="2"/>
        <v>1482.9359999999999</v>
      </c>
      <c r="V57" s="50" t="s">
        <v>27</v>
      </c>
    </row>
    <row r="58" spans="1:22" ht="15.75" x14ac:dyDescent="0.5">
      <c r="A58" s="79"/>
      <c r="B58" s="77"/>
      <c r="C58" s="108" t="s">
        <v>4</v>
      </c>
      <c r="D58" s="108"/>
      <c r="E58" s="108"/>
      <c r="F58" s="108"/>
      <c r="G58" s="108" t="s">
        <v>10</v>
      </c>
      <c r="H58" s="108"/>
      <c r="I58" s="108"/>
      <c r="J58" s="100">
        <f>Hesaplamalar!M58</f>
        <v>1235.78</v>
      </c>
      <c r="K58" s="101"/>
      <c r="L58" s="50" t="s">
        <v>27</v>
      </c>
      <c r="M58" s="71">
        <f>Hesaplamalar!O58</f>
        <v>0</v>
      </c>
      <c r="N58" s="50" t="s">
        <v>27</v>
      </c>
      <c r="O58" s="74">
        <v>50</v>
      </c>
      <c r="P58" s="75">
        <v>38.18</v>
      </c>
      <c r="Q58" s="73">
        <f t="shared" si="0"/>
        <v>0</v>
      </c>
      <c r="R58" s="50" t="s">
        <v>27</v>
      </c>
      <c r="S58" s="71">
        <f t="shared" si="1"/>
        <v>1235.78</v>
      </c>
      <c r="T58" s="50" t="s">
        <v>27</v>
      </c>
      <c r="U58" s="71">
        <f t="shared" si="2"/>
        <v>1482.9359999999999</v>
      </c>
      <c r="V58" s="50" t="s">
        <v>27</v>
      </c>
    </row>
    <row r="59" spans="1:22" ht="15.75" x14ac:dyDescent="0.5">
      <c r="A59" s="79"/>
      <c r="B59" s="77"/>
      <c r="C59" s="108" t="s">
        <v>4</v>
      </c>
      <c r="D59" s="108"/>
      <c r="E59" s="108"/>
      <c r="F59" s="108"/>
      <c r="G59" s="108" t="s">
        <v>10</v>
      </c>
      <c r="H59" s="108"/>
      <c r="I59" s="108"/>
      <c r="J59" s="100">
        <f>Hesaplamalar!M59</f>
        <v>1235.78</v>
      </c>
      <c r="K59" s="101"/>
      <c r="L59" s="50" t="s">
        <v>27</v>
      </c>
      <c r="M59" s="71">
        <f>Hesaplamalar!O59</f>
        <v>0</v>
      </c>
      <c r="N59" s="50" t="s">
        <v>27</v>
      </c>
      <c r="O59" s="74">
        <v>50</v>
      </c>
      <c r="P59" s="75">
        <v>38.18</v>
      </c>
      <c r="Q59" s="73">
        <f t="shared" si="0"/>
        <v>0</v>
      </c>
      <c r="R59" s="50" t="s">
        <v>27</v>
      </c>
      <c r="S59" s="71">
        <f t="shared" si="1"/>
        <v>1235.78</v>
      </c>
      <c r="T59" s="50" t="s">
        <v>27</v>
      </c>
      <c r="U59" s="71">
        <f t="shared" si="2"/>
        <v>1482.9359999999999</v>
      </c>
      <c r="V59" s="50" t="s">
        <v>27</v>
      </c>
    </row>
    <row r="60" spans="1:22" ht="15.75" x14ac:dyDescent="0.5">
      <c r="A60" s="79"/>
      <c r="B60" s="77"/>
      <c r="C60" s="108" t="s">
        <v>4</v>
      </c>
      <c r="D60" s="108"/>
      <c r="E60" s="108"/>
      <c r="F60" s="108"/>
      <c r="G60" s="108" t="s">
        <v>10</v>
      </c>
      <c r="H60" s="108"/>
      <c r="I60" s="108"/>
      <c r="J60" s="100">
        <f>Hesaplamalar!M60</f>
        <v>1235.78</v>
      </c>
      <c r="K60" s="101"/>
      <c r="L60" s="50" t="s">
        <v>27</v>
      </c>
      <c r="M60" s="71">
        <f>Hesaplamalar!O60</f>
        <v>0</v>
      </c>
      <c r="N60" s="50" t="s">
        <v>27</v>
      </c>
      <c r="O60" s="74">
        <v>50</v>
      </c>
      <c r="P60" s="75">
        <v>38.18</v>
      </c>
      <c r="Q60" s="73">
        <f t="shared" si="0"/>
        <v>0</v>
      </c>
      <c r="R60" s="50" t="s">
        <v>27</v>
      </c>
      <c r="S60" s="71">
        <f t="shared" si="1"/>
        <v>1235.78</v>
      </c>
      <c r="T60" s="50" t="s">
        <v>27</v>
      </c>
      <c r="U60" s="71">
        <f t="shared" si="2"/>
        <v>1482.9359999999999</v>
      </c>
      <c r="V60" s="50" t="s">
        <v>27</v>
      </c>
    </row>
    <row r="61" spans="1:22" ht="15.75" x14ac:dyDescent="0.5">
      <c r="A61" s="79"/>
      <c r="B61" s="77"/>
      <c r="C61" s="108" t="s">
        <v>4</v>
      </c>
      <c r="D61" s="108"/>
      <c r="E61" s="108"/>
      <c r="F61" s="108"/>
      <c r="G61" s="108" t="s">
        <v>10</v>
      </c>
      <c r="H61" s="108"/>
      <c r="I61" s="108"/>
      <c r="J61" s="100">
        <f>Hesaplamalar!M61</f>
        <v>1235.78</v>
      </c>
      <c r="K61" s="101"/>
      <c r="L61" s="50" t="s">
        <v>27</v>
      </c>
      <c r="M61" s="71">
        <f>Hesaplamalar!O61</f>
        <v>0</v>
      </c>
      <c r="N61" s="50" t="s">
        <v>27</v>
      </c>
      <c r="O61" s="74">
        <v>50</v>
      </c>
      <c r="P61" s="75">
        <v>38.18</v>
      </c>
      <c r="Q61" s="73">
        <f t="shared" si="0"/>
        <v>0</v>
      </c>
      <c r="R61" s="50" t="s">
        <v>27</v>
      </c>
      <c r="S61" s="71">
        <f t="shared" si="1"/>
        <v>1235.78</v>
      </c>
      <c r="T61" s="50" t="s">
        <v>27</v>
      </c>
      <c r="U61" s="71">
        <f t="shared" si="2"/>
        <v>1482.9359999999999</v>
      </c>
      <c r="V61" s="50" t="s">
        <v>27</v>
      </c>
    </row>
    <row r="62" spans="1:22" ht="15.75" x14ac:dyDescent="0.5">
      <c r="A62" s="79"/>
      <c r="B62" s="77"/>
      <c r="C62" s="108" t="s">
        <v>4</v>
      </c>
      <c r="D62" s="108"/>
      <c r="E62" s="108"/>
      <c r="F62" s="108"/>
      <c r="G62" s="108" t="s">
        <v>10</v>
      </c>
      <c r="H62" s="108"/>
      <c r="I62" s="108"/>
      <c r="J62" s="100">
        <f>Hesaplamalar!M62</f>
        <v>1235.78</v>
      </c>
      <c r="K62" s="101"/>
      <c r="L62" s="50" t="s">
        <v>27</v>
      </c>
      <c r="M62" s="71">
        <f>Hesaplamalar!O62</f>
        <v>0</v>
      </c>
      <c r="N62" s="50" t="s">
        <v>27</v>
      </c>
      <c r="O62" s="74">
        <v>50</v>
      </c>
      <c r="P62" s="75">
        <v>38.18</v>
      </c>
      <c r="Q62" s="73">
        <f t="shared" si="0"/>
        <v>0</v>
      </c>
      <c r="R62" s="50" t="s">
        <v>27</v>
      </c>
      <c r="S62" s="71">
        <f t="shared" si="1"/>
        <v>1235.78</v>
      </c>
      <c r="T62" s="50" t="s">
        <v>27</v>
      </c>
      <c r="U62" s="71">
        <f t="shared" si="2"/>
        <v>1482.9359999999999</v>
      </c>
      <c r="V62" s="50" t="s">
        <v>27</v>
      </c>
    </row>
    <row r="63" spans="1:22" ht="15.75" x14ac:dyDescent="0.5">
      <c r="A63" s="79"/>
      <c r="B63" s="77"/>
      <c r="C63" s="108" t="s">
        <v>4</v>
      </c>
      <c r="D63" s="108"/>
      <c r="E63" s="108"/>
      <c r="F63" s="108"/>
      <c r="G63" s="108" t="s">
        <v>10</v>
      </c>
      <c r="H63" s="108"/>
      <c r="I63" s="108"/>
      <c r="J63" s="100">
        <f>Hesaplamalar!M63</f>
        <v>1235.78</v>
      </c>
      <c r="K63" s="101"/>
      <c r="L63" s="50" t="s">
        <v>27</v>
      </c>
      <c r="M63" s="71">
        <f>Hesaplamalar!O63</f>
        <v>0</v>
      </c>
      <c r="N63" s="50" t="s">
        <v>27</v>
      </c>
      <c r="O63" s="74">
        <v>50</v>
      </c>
      <c r="P63" s="75">
        <v>38.18</v>
      </c>
      <c r="Q63" s="73">
        <f t="shared" si="0"/>
        <v>0</v>
      </c>
      <c r="R63" s="50" t="s">
        <v>27</v>
      </c>
      <c r="S63" s="71">
        <f t="shared" si="1"/>
        <v>1235.78</v>
      </c>
      <c r="T63" s="50" t="s">
        <v>27</v>
      </c>
      <c r="U63" s="71">
        <f t="shared" si="2"/>
        <v>1482.9359999999999</v>
      </c>
      <c r="V63" s="50" t="s">
        <v>27</v>
      </c>
    </row>
    <row r="64" spans="1:22" ht="15.75" x14ac:dyDescent="0.5">
      <c r="A64" s="79"/>
      <c r="B64" s="77"/>
      <c r="C64" s="108" t="s">
        <v>4</v>
      </c>
      <c r="D64" s="108"/>
      <c r="E64" s="108"/>
      <c r="F64" s="108"/>
      <c r="G64" s="108" t="s">
        <v>10</v>
      </c>
      <c r="H64" s="108"/>
      <c r="I64" s="108"/>
      <c r="J64" s="100">
        <f>Hesaplamalar!M64</f>
        <v>1235.78</v>
      </c>
      <c r="K64" s="101"/>
      <c r="L64" s="50" t="s">
        <v>27</v>
      </c>
      <c r="M64" s="71">
        <f>Hesaplamalar!O64</f>
        <v>0</v>
      </c>
      <c r="N64" s="50" t="s">
        <v>27</v>
      </c>
      <c r="O64" s="74">
        <v>50</v>
      </c>
      <c r="P64" s="75">
        <v>38.18</v>
      </c>
      <c r="Q64" s="73">
        <f t="shared" si="0"/>
        <v>0</v>
      </c>
      <c r="R64" s="50" t="s">
        <v>27</v>
      </c>
      <c r="S64" s="71">
        <f t="shared" si="1"/>
        <v>1235.78</v>
      </c>
      <c r="T64" s="50" t="s">
        <v>27</v>
      </c>
      <c r="U64" s="71">
        <f t="shared" si="2"/>
        <v>1482.9359999999999</v>
      </c>
      <c r="V64" s="50" t="s">
        <v>27</v>
      </c>
    </row>
    <row r="65" spans="1:22" ht="15.75" x14ac:dyDescent="0.5">
      <c r="A65" s="79"/>
      <c r="B65" s="77"/>
      <c r="C65" s="108" t="s">
        <v>4</v>
      </c>
      <c r="D65" s="108"/>
      <c r="E65" s="108"/>
      <c r="F65" s="108"/>
      <c r="G65" s="108" t="s">
        <v>10</v>
      </c>
      <c r="H65" s="108"/>
      <c r="I65" s="108"/>
      <c r="J65" s="100">
        <f>Hesaplamalar!M65</f>
        <v>1235.78</v>
      </c>
      <c r="K65" s="101"/>
      <c r="L65" s="50" t="s">
        <v>27</v>
      </c>
      <c r="M65" s="71">
        <f>Hesaplamalar!O65</f>
        <v>0</v>
      </c>
      <c r="N65" s="50" t="s">
        <v>27</v>
      </c>
      <c r="O65" s="74">
        <v>50</v>
      </c>
      <c r="P65" s="75">
        <v>38.18</v>
      </c>
      <c r="Q65" s="73">
        <f t="shared" si="0"/>
        <v>0</v>
      </c>
      <c r="R65" s="50" t="s">
        <v>27</v>
      </c>
      <c r="S65" s="71">
        <f t="shared" si="1"/>
        <v>1235.78</v>
      </c>
      <c r="T65" s="50" t="s">
        <v>27</v>
      </c>
      <c r="U65" s="71">
        <f t="shared" si="2"/>
        <v>1482.9359999999999</v>
      </c>
      <c r="V65" s="50" t="s">
        <v>27</v>
      </c>
    </row>
    <row r="66" spans="1:22" ht="15.75" x14ac:dyDescent="0.5">
      <c r="A66" s="79"/>
      <c r="B66" s="77"/>
      <c r="C66" s="108" t="s">
        <v>4</v>
      </c>
      <c r="D66" s="108"/>
      <c r="E66" s="108"/>
      <c r="F66" s="108"/>
      <c r="G66" s="108" t="s">
        <v>10</v>
      </c>
      <c r="H66" s="108"/>
      <c r="I66" s="108"/>
      <c r="J66" s="100">
        <f>Hesaplamalar!M66</f>
        <v>1235.78</v>
      </c>
      <c r="K66" s="101"/>
      <c r="L66" s="50" t="s">
        <v>27</v>
      </c>
      <c r="M66" s="71">
        <f>Hesaplamalar!O66</f>
        <v>0</v>
      </c>
      <c r="N66" s="50" t="s">
        <v>27</v>
      </c>
      <c r="O66" s="74">
        <v>50</v>
      </c>
      <c r="P66" s="75">
        <v>38.18</v>
      </c>
      <c r="Q66" s="73">
        <f t="shared" si="0"/>
        <v>0</v>
      </c>
      <c r="R66" s="50" t="s">
        <v>27</v>
      </c>
      <c r="S66" s="71">
        <f t="shared" si="1"/>
        <v>1235.78</v>
      </c>
      <c r="T66" s="50" t="s">
        <v>27</v>
      </c>
      <c r="U66" s="71">
        <f t="shared" si="2"/>
        <v>1482.9359999999999</v>
      </c>
      <c r="V66" s="50" t="s">
        <v>27</v>
      </c>
    </row>
    <row r="67" spans="1:22" ht="15.75" x14ac:dyDescent="0.5">
      <c r="A67" s="79"/>
      <c r="B67" s="77"/>
      <c r="C67" s="108" t="s">
        <v>4</v>
      </c>
      <c r="D67" s="108"/>
      <c r="E67" s="108"/>
      <c r="F67" s="108"/>
      <c r="G67" s="108" t="s">
        <v>10</v>
      </c>
      <c r="H67" s="108"/>
      <c r="I67" s="108"/>
      <c r="J67" s="100">
        <f>Hesaplamalar!M67</f>
        <v>1235.78</v>
      </c>
      <c r="K67" s="101"/>
      <c r="L67" s="50" t="s">
        <v>27</v>
      </c>
      <c r="M67" s="71">
        <f>Hesaplamalar!O67</f>
        <v>0</v>
      </c>
      <c r="N67" s="50" t="s">
        <v>27</v>
      </c>
      <c r="O67" s="74">
        <v>50</v>
      </c>
      <c r="P67" s="75">
        <v>38.18</v>
      </c>
      <c r="Q67" s="73">
        <f t="shared" ref="Q67:Q130" si="3">ROUND(IF((O67-50)&lt;=0,0,(O67-50)*(7/100)*P67*1.3),2)</f>
        <v>0</v>
      </c>
      <c r="R67" s="50" t="s">
        <v>27</v>
      </c>
      <c r="S67" s="71">
        <f t="shared" ref="S67:S130" si="4">U67/1.2</f>
        <v>1235.78</v>
      </c>
      <c r="T67" s="50" t="s">
        <v>27</v>
      </c>
      <c r="U67" s="71">
        <f t="shared" ref="U67:U130" si="5">J67*1.2+M67+Q67</f>
        <v>1482.9359999999999</v>
      </c>
      <c r="V67" s="50" t="s">
        <v>27</v>
      </c>
    </row>
    <row r="68" spans="1:22" ht="15.75" x14ac:dyDescent="0.5">
      <c r="A68" s="79"/>
      <c r="B68" s="77"/>
      <c r="C68" s="108" t="s">
        <v>4</v>
      </c>
      <c r="D68" s="108"/>
      <c r="E68" s="108"/>
      <c r="F68" s="108"/>
      <c r="G68" s="108" t="s">
        <v>10</v>
      </c>
      <c r="H68" s="108"/>
      <c r="I68" s="108"/>
      <c r="J68" s="100">
        <f>Hesaplamalar!M68</f>
        <v>1235.78</v>
      </c>
      <c r="K68" s="101"/>
      <c r="L68" s="50" t="s">
        <v>27</v>
      </c>
      <c r="M68" s="71">
        <f>Hesaplamalar!O68</f>
        <v>0</v>
      </c>
      <c r="N68" s="50" t="s">
        <v>27</v>
      </c>
      <c r="O68" s="74">
        <v>50</v>
      </c>
      <c r="P68" s="75">
        <v>38.18</v>
      </c>
      <c r="Q68" s="73">
        <f t="shared" si="3"/>
        <v>0</v>
      </c>
      <c r="R68" s="50" t="s">
        <v>27</v>
      </c>
      <c r="S68" s="71">
        <f t="shared" si="4"/>
        <v>1235.78</v>
      </c>
      <c r="T68" s="50" t="s">
        <v>27</v>
      </c>
      <c r="U68" s="71">
        <f t="shared" si="5"/>
        <v>1482.9359999999999</v>
      </c>
      <c r="V68" s="50" t="s">
        <v>27</v>
      </c>
    </row>
    <row r="69" spans="1:22" ht="15.75" x14ac:dyDescent="0.5">
      <c r="A69" s="79"/>
      <c r="B69" s="77"/>
      <c r="C69" s="108" t="s">
        <v>4</v>
      </c>
      <c r="D69" s="108"/>
      <c r="E69" s="108"/>
      <c r="F69" s="108"/>
      <c r="G69" s="108" t="s">
        <v>10</v>
      </c>
      <c r="H69" s="108"/>
      <c r="I69" s="108"/>
      <c r="J69" s="100">
        <f>Hesaplamalar!M69</f>
        <v>1235.78</v>
      </c>
      <c r="K69" s="101"/>
      <c r="L69" s="50" t="s">
        <v>27</v>
      </c>
      <c r="M69" s="71">
        <f>Hesaplamalar!O69</f>
        <v>0</v>
      </c>
      <c r="N69" s="50" t="s">
        <v>27</v>
      </c>
      <c r="O69" s="74">
        <v>50</v>
      </c>
      <c r="P69" s="75">
        <v>38.18</v>
      </c>
      <c r="Q69" s="73">
        <f t="shared" si="3"/>
        <v>0</v>
      </c>
      <c r="R69" s="50" t="s">
        <v>27</v>
      </c>
      <c r="S69" s="71">
        <f t="shared" si="4"/>
        <v>1235.78</v>
      </c>
      <c r="T69" s="50" t="s">
        <v>27</v>
      </c>
      <c r="U69" s="71">
        <f t="shared" si="5"/>
        <v>1482.9359999999999</v>
      </c>
      <c r="V69" s="50" t="s">
        <v>27</v>
      </c>
    </row>
    <row r="70" spans="1:22" ht="15.75" x14ac:dyDescent="0.5">
      <c r="A70" s="79"/>
      <c r="B70" s="77"/>
      <c r="C70" s="108" t="s">
        <v>4</v>
      </c>
      <c r="D70" s="108"/>
      <c r="E70" s="108"/>
      <c r="F70" s="108"/>
      <c r="G70" s="108" t="s">
        <v>10</v>
      </c>
      <c r="H70" s="108"/>
      <c r="I70" s="108"/>
      <c r="J70" s="100">
        <f>Hesaplamalar!M70</f>
        <v>1235.78</v>
      </c>
      <c r="K70" s="101"/>
      <c r="L70" s="50" t="s">
        <v>27</v>
      </c>
      <c r="M70" s="71">
        <f>Hesaplamalar!O70</f>
        <v>0</v>
      </c>
      <c r="N70" s="50" t="s">
        <v>27</v>
      </c>
      <c r="O70" s="74">
        <v>50</v>
      </c>
      <c r="P70" s="75">
        <v>38.18</v>
      </c>
      <c r="Q70" s="73">
        <f t="shared" si="3"/>
        <v>0</v>
      </c>
      <c r="R70" s="50" t="s">
        <v>27</v>
      </c>
      <c r="S70" s="71">
        <f t="shared" si="4"/>
        <v>1235.78</v>
      </c>
      <c r="T70" s="50" t="s">
        <v>27</v>
      </c>
      <c r="U70" s="71">
        <f t="shared" si="5"/>
        <v>1482.9359999999999</v>
      </c>
      <c r="V70" s="50" t="s">
        <v>27</v>
      </c>
    </row>
    <row r="71" spans="1:22" ht="15.75" x14ac:dyDescent="0.5">
      <c r="A71" s="79"/>
      <c r="B71" s="77"/>
      <c r="C71" s="108" t="s">
        <v>4</v>
      </c>
      <c r="D71" s="108"/>
      <c r="E71" s="108"/>
      <c r="F71" s="108"/>
      <c r="G71" s="108" t="s">
        <v>10</v>
      </c>
      <c r="H71" s="108"/>
      <c r="I71" s="108"/>
      <c r="J71" s="100">
        <f>Hesaplamalar!M71</f>
        <v>1235.78</v>
      </c>
      <c r="K71" s="101"/>
      <c r="L71" s="50" t="s">
        <v>27</v>
      </c>
      <c r="M71" s="71">
        <f>Hesaplamalar!O71</f>
        <v>0</v>
      </c>
      <c r="N71" s="50" t="s">
        <v>27</v>
      </c>
      <c r="O71" s="74">
        <v>50</v>
      </c>
      <c r="P71" s="75">
        <v>38.18</v>
      </c>
      <c r="Q71" s="73">
        <f t="shared" si="3"/>
        <v>0</v>
      </c>
      <c r="R71" s="50" t="s">
        <v>27</v>
      </c>
      <c r="S71" s="71">
        <f t="shared" si="4"/>
        <v>1235.78</v>
      </c>
      <c r="T71" s="50" t="s">
        <v>27</v>
      </c>
      <c r="U71" s="71">
        <f t="shared" si="5"/>
        <v>1482.9359999999999</v>
      </c>
      <c r="V71" s="50" t="s">
        <v>27</v>
      </c>
    </row>
    <row r="72" spans="1:22" ht="15.75" x14ac:dyDescent="0.5">
      <c r="A72" s="79"/>
      <c r="B72" s="77"/>
      <c r="C72" s="108" t="s">
        <v>4</v>
      </c>
      <c r="D72" s="108"/>
      <c r="E72" s="108"/>
      <c r="F72" s="108"/>
      <c r="G72" s="108" t="s">
        <v>10</v>
      </c>
      <c r="H72" s="108"/>
      <c r="I72" s="108"/>
      <c r="J72" s="100">
        <f>Hesaplamalar!M72</f>
        <v>1235.78</v>
      </c>
      <c r="K72" s="101"/>
      <c r="L72" s="50" t="s">
        <v>27</v>
      </c>
      <c r="M72" s="71">
        <f>Hesaplamalar!O72</f>
        <v>0</v>
      </c>
      <c r="N72" s="50" t="s">
        <v>27</v>
      </c>
      <c r="O72" s="74">
        <v>50</v>
      </c>
      <c r="P72" s="75">
        <v>38.18</v>
      </c>
      <c r="Q72" s="73">
        <f t="shared" si="3"/>
        <v>0</v>
      </c>
      <c r="R72" s="50" t="s">
        <v>27</v>
      </c>
      <c r="S72" s="71">
        <f t="shared" si="4"/>
        <v>1235.78</v>
      </c>
      <c r="T72" s="50" t="s">
        <v>27</v>
      </c>
      <c r="U72" s="71">
        <f t="shared" si="5"/>
        <v>1482.9359999999999</v>
      </c>
      <c r="V72" s="50" t="s">
        <v>27</v>
      </c>
    </row>
    <row r="73" spans="1:22" ht="15.75" x14ac:dyDescent="0.5">
      <c r="A73" s="79"/>
      <c r="B73" s="77"/>
      <c r="C73" s="108" t="s">
        <v>4</v>
      </c>
      <c r="D73" s="108"/>
      <c r="E73" s="108"/>
      <c r="F73" s="108"/>
      <c r="G73" s="108" t="s">
        <v>10</v>
      </c>
      <c r="H73" s="108"/>
      <c r="I73" s="108"/>
      <c r="J73" s="100">
        <f>Hesaplamalar!M73</f>
        <v>1235.78</v>
      </c>
      <c r="K73" s="101"/>
      <c r="L73" s="50" t="s">
        <v>27</v>
      </c>
      <c r="M73" s="71">
        <f>Hesaplamalar!O73</f>
        <v>0</v>
      </c>
      <c r="N73" s="50" t="s">
        <v>27</v>
      </c>
      <c r="O73" s="74">
        <v>50</v>
      </c>
      <c r="P73" s="75">
        <v>38.18</v>
      </c>
      <c r="Q73" s="73">
        <f t="shared" si="3"/>
        <v>0</v>
      </c>
      <c r="R73" s="50" t="s">
        <v>27</v>
      </c>
      <c r="S73" s="71">
        <f t="shared" si="4"/>
        <v>1235.78</v>
      </c>
      <c r="T73" s="50" t="s">
        <v>27</v>
      </c>
      <c r="U73" s="71">
        <f t="shared" si="5"/>
        <v>1482.9359999999999</v>
      </c>
      <c r="V73" s="50" t="s">
        <v>27</v>
      </c>
    </row>
    <row r="74" spans="1:22" ht="15.75" x14ac:dyDescent="0.5">
      <c r="A74" s="79"/>
      <c r="B74" s="77"/>
      <c r="C74" s="108" t="s">
        <v>4</v>
      </c>
      <c r="D74" s="108"/>
      <c r="E74" s="108"/>
      <c r="F74" s="108"/>
      <c r="G74" s="108" t="s">
        <v>10</v>
      </c>
      <c r="H74" s="108"/>
      <c r="I74" s="108"/>
      <c r="J74" s="100">
        <f>Hesaplamalar!M74</f>
        <v>1235.78</v>
      </c>
      <c r="K74" s="101"/>
      <c r="L74" s="50" t="s">
        <v>27</v>
      </c>
      <c r="M74" s="71">
        <f>Hesaplamalar!O74</f>
        <v>0</v>
      </c>
      <c r="N74" s="50" t="s">
        <v>27</v>
      </c>
      <c r="O74" s="74">
        <v>50</v>
      </c>
      <c r="P74" s="75">
        <v>38.18</v>
      </c>
      <c r="Q74" s="73">
        <f t="shared" si="3"/>
        <v>0</v>
      </c>
      <c r="R74" s="50" t="s">
        <v>27</v>
      </c>
      <c r="S74" s="71">
        <f t="shared" si="4"/>
        <v>1235.78</v>
      </c>
      <c r="T74" s="50" t="s">
        <v>27</v>
      </c>
      <c r="U74" s="71">
        <f t="shared" si="5"/>
        <v>1482.9359999999999</v>
      </c>
      <c r="V74" s="50" t="s">
        <v>27</v>
      </c>
    </row>
    <row r="75" spans="1:22" ht="15.75" x14ac:dyDescent="0.5">
      <c r="A75" s="79"/>
      <c r="B75" s="77"/>
      <c r="C75" s="108" t="s">
        <v>4</v>
      </c>
      <c r="D75" s="108"/>
      <c r="E75" s="108"/>
      <c r="F75" s="108"/>
      <c r="G75" s="108" t="s">
        <v>10</v>
      </c>
      <c r="H75" s="108"/>
      <c r="I75" s="108"/>
      <c r="J75" s="100">
        <f>Hesaplamalar!M75</f>
        <v>1235.78</v>
      </c>
      <c r="K75" s="101"/>
      <c r="L75" s="50" t="s">
        <v>27</v>
      </c>
      <c r="M75" s="71">
        <f>Hesaplamalar!O75</f>
        <v>0</v>
      </c>
      <c r="N75" s="50" t="s">
        <v>27</v>
      </c>
      <c r="O75" s="74">
        <v>50</v>
      </c>
      <c r="P75" s="75">
        <v>38.18</v>
      </c>
      <c r="Q75" s="73">
        <f t="shared" si="3"/>
        <v>0</v>
      </c>
      <c r="R75" s="50" t="s">
        <v>27</v>
      </c>
      <c r="S75" s="71">
        <f t="shared" si="4"/>
        <v>1235.78</v>
      </c>
      <c r="T75" s="50" t="s">
        <v>27</v>
      </c>
      <c r="U75" s="71">
        <f t="shared" si="5"/>
        <v>1482.9359999999999</v>
      </c>
      <c r="V75" s="50" t="s">
        <v>27</v>
      </c>
    </row>
    <row r="76" spans="1:22" ht="15.75" x14ac:dyDescent="0.5">
      <c r="A76" s="79"/>
      <c r="B76" s="77"/>
      <c r="C76" s="108" t="s">
        <v>4</v>
      </c>
      <c r="D76" s="108"/>
      <c r="E76" s="108"/>
      <c r="F76" s="108"/>
      <c r="G76" s="108" t="s">
        <v>10</v>
      </c>
      <c r="H76" s="108"/>
      <c r="I76" s="108"/>
      <c r="J76" s="100">
        <f>Hesaplamalar!M76</f>
        <v>1235.78</v>
      </c>
      <c r="K76" s="101"/>
      <c r="L76" s="50" t="s">
        <v>27</v>
      </c>
      <c r="M76" s="71">
        <f>Hesaplamalar!O76</f>
        <v>0</v>
      </c>
      <c r="N76" s="50" t="s">
        <v>27</v>
      </c>
      <c r="O76" s="74">
        <v>50</v>
      </c>
      <c r="P76" s="75">
        <v>38.18</v>
      </c>
      <c r="Q76" s="73">
        <f t="shared" si="3"/>
        <v>0</v>
      </c>
      <c r="R76" s="50" t="s">
        <v>27</v>
      </c>
      <c r="S76" s="71">
        <f t="shared" si="4"/>
        <v>1235.78</v>
      </c>
      <c r="T76" s="50" t="s">
        <v>27</v>
      </c>
      <c r="U76" s="71">
        <f t="shared" si="5"/>
        <v>1482.9359999999999</v>
      </c>
      <c r="V76" s="50" t="s">
        <v>27</v>
      </c>
    </row>
    <row r="77" spans="1:22" ht="15.75" x14ac:dyDescent="0.5">
      <c r="A77" s="79"/>
      <c r="B77" s="77"/>
      <c r="C77" s="108" t="s">
        <v>4</v>
      </c>
      <c r="D77" s="108"/>
      <c r="E77" s="108"/>
      <c r="F77" s="108"/>
      <c r="G77" s="108" t="s">
        <v>10</v>
      </c>
      <c r="H77" s="108"/>
      <c r="I77" s="108"/>
      <c r="J77" s="100">
        <f>Hesaplamalar!M77</f>
        <v>1235.78</v>
      </c>
      <c r="K77" s="101"/>
      <c r="L77" s="50" t="s">
        <v>27</v>
      </c>
      <c r="M77" s="71">
        <f>Hesaplamalar!O77</f>
        <v>0</v>
      </c>
      <c r="N77" s="50" t="s">
        <v>27</v>
      </c>
      <c r="O77" s="74">
        <v>50</v>
      </c>
      <c r="P77" s="75">
        <v>38.18</v>
      </c>
      <c r="Q77" s="73">
        <f t="shared" si="3"/>
        <v>0</v>
      </c>
      <c r="R77" s="50" t="s">
        <v>27</v>
      </c>
      <c r="S77" s="71">
        <f t="shared" si="4"/>
        <v>1235.78</v>
      </c>
      <c r="T77" s="50" t="s">
        <v>27</v>
      </c>
      <c r="U77" s="71">
        <f t="shared" si="5"/>
        <v>1482.9359999999999</v>
      </c>
      <c r="V77" s="50" t="s">
        <v>27</v>
      </c>
    </row>
    <row r="78" spans="1:22" ht="15.75" x14ac:dyDescent="0.5">
      <c r="A78" s="79"/>
      <c r="B78" s="77"/>
      <c r="C78" s="108" t="s">
        <v>4</v>
      </c>
      <c r="D78" s="108"/>
      <c r="E78" s="108"/>
      <c r="F78" s="108"/>
      <c r="G78" s="108" t="s">
        <v>10</v>
      </c>
      <c r="H78" s="108"/>
      <c r="I78" s="108"/>
      <c r="J78" s="100">
        <f>Hesaplamalar!M78</f>
        <v>1235.78</v>
      </c>
      <c r="K78" s="101"/>
      <c r="L78" s="50" t="s">
        <v>27</v>
      </c>
      <c r="M78" s="71">
        <f>Hesaplamalar!O78</f>
        <v>0</v>
      </c>
      <c r="N78" s="50" t="s">
        <v>27</v>
      </c>
      <c r="O78" s="74">
        <v>50</v>
      </c>
      <c r="P78" s="75">
        <v>38.18</v>
      </c>
      <c r="Q78" s="73">
        <f t="shared" si="3"/>
        <v>0</v>
      </c>
      <c r="R78" s="50" t="s">
        <v>27</v>
      </c>
      <c r="S78" s="71">
        <f t="shared" si="4"/>
        <v>1235.78</v>
      </c>
      <c r="T78" s="50" t="s">
        <v>27</v>
      </c>
      <c r="U78" s="71">
        <f t="shared" si="5"/>
        <v>1482.9359999999999</v>
      </c>
      <c r="V78" s="50" t="s">
        <v>27</v>
      </c>
    </row>
    <row r="79" spans="1:22" ht="15.75" x14ac:dyDescent="0.5">
      <c r="A79" s="79"/>
      <c r="B79" s="77"/>
      <c r="C79" s="108" t="s">
        <v>4</v>
      </c>
      <c r="D79" s="108"/>
      <c r="E79" s="108"/>
      <c r="F79" s="108"/>
      <c r="G79" s="108" t="s">
        <v>10</v>
      </c>
      <c r="H79" s="108"/>
      <c r="I79" s="108"/>
      <c r="J79" s="100">
        <f>Hesaplamalar!M79</f>
        <v>1235.78</v>
      </c>
      <c r="K79" s="101"/>
      <c r="L79" s="50" t="s">
        <v>27</v>
      </c>
      <c r="M79" s="71">
        <f>Hesaplamalar!O79</f>
        <v>0</v>
      </c>
      <c r="N79" s="50" t="s">
        <v>27</v>
      </c>
      <c r="O79" s="74">
        <v>50</v>
      </c>
      <c r="P79" s="75">
        <v>38.18</v>
      </c>
      <c r="Q79" s="73">
        <f t="shared" si="3"/>
        <v>0</v>
      </c>
      <c r="R79" s="50" t="s">
        <v>27</v>
      </c>
      <c r="S79" s="71">
        <f t="shared" si="4"/>
        <v>1235.78</v>
      </c>
      <c r="T79" s="50" t="s">
        <v>27</v>
      </c>
      <c r="U79" s="71">
        <f t="shared" si="5"/>
        <v>1482.9359999999999</v>
      </c>
      <c r="V79" s="50" t="s">
        <v>27</v>
      </c>
    </row>
    <row r="80" spans="1:22" ht="15.75" x14ac:dyDescent="0.5">
      <c r="A80" s="79"/>
      <c r="B80" s="77"/>
      <c r="C80" s="108" t="s">
        <v>4</v>
      </c>
      <c r="D80" s="108"/>
      <c r="E80" s="108"/>
      <c r="F80" s="108"/>
      <c r="G80" s="108" t="s">
        <v>10</v>
      </c>
      <c r="H80" s="108"/>
      <c r="I80" s="108"/>
      <c r="J80" s="100">
        <f>Hesaplamalar!M80</f>
        <v>1235.78</v>
      </c>
      <c r="K80" s="101"/>
      <c r="L80" s="50" t="s">
        <v>27</v>
      </c>
      <c r="M80" s="71">
        <f>Hesaplamalar!O80</f>
        <v>0</v>
      </c>
      <c r="N80" s="50" t="s">
        <v>27</v>
      </c>
      <c r="O80" s="74">
        <v>50</v>
      </c>
      <c r="P80" s="75">
        <v>38.18</v>
      </c>
      <c r="Q80" s="73">
        <f t="shared" si="3"/>
        <v>0</v>
      </c>
      <c r="R80" s="50" t="s">
        <v>27</v>
      </c>
      <c r="S80" s="71">
        <f t="shared" si="4"/>
        <v>1235.78</v>
      </c>
      <c r="T80" s="50" t="s">
        <v>27</v>
      </c>
      <c r="U80" s="71">
        <f t="shared" si="5"/>
        <v>1482.9359999999999</v>
      </c>
      <c r="V80" s="50" t="s">
        <v>27</v>
      </c>
    </row>
    <row r="81" spans="1:22" ht="15.75" x14ac:dyDescent="0.5">
      <c r="A81" s="79"/>
      <c r="B81" s="77"/>
      <c r="C81" s="108" t="s">
        <v>4</v>
      </c>
      <c r="D81" s="108"/>
      <c r="E81" s="108"/>
      <c r="F81" s="108"/>
      <c r="G81" s="108" t="s">
        <v>10</v>
      </c>
      <c r="H81" s="108"/>
      <c r="I81" s="108"/>
      <c r="J81" s="100">
        <f>Hesaplamalar!M81</f>
        <v>1235.78</v>
      </c>
      <c r="K81" s="101"/>
      <c r="L81" s="50" t="s">
        <v>27</v>
      </c>
      <c r="M81" s="71">
        <f>Hesaplamalar!O81</f>
        <v>0</v>
      </c>
      <c r="N81" s="50" t="s">
        <v>27</v>
      </c>
      <c r="O81" s="74">
        <v>50</v>
      </c>
      <c r="P81" s="75">
        <v>38.18</v>
      </c>
      <c r="Q81" s="73">
        <f t="shared" si="3"/>
        <v>0</v>
      </c>
      <c r="R81" s="50" t="s">
        <v>27</v>
      </c>
      <c r="S81" s="71">
        <f t="shared" si="4"/>
        <v>1235.78</v>
      </c>
      <c r="T81" s="50" t="s">
        <v>27</v>
      </c>
      <c r="U81" s="71">
        <f t="shared" si="5"/>
        <v>1482.9359999999999</v>
      </c>
      <c r="V81" s="50" t="s">
        <v>27</v>
      </c>
    </row>
    <row r="82" spans="1:22" ht="15.75" x14ac:dyDescent="0.5">
      <c r="A82" s="79"/>
      <c r="B82" s="77"/>
      <c r="C82" s="108" t="s">
        <v>4</v>
      </c>
      <c r="D82" s="108"/>
      <c r="E82" s="108"/>
      <c r="F82" s="108"/>
      <c r="G82" s="108" t="s">
        <v>10</v>
      </c>
      <c r="H82" s="108"/>
      <c r="I82" s="108"/>
      <c r="J82" s="100">
        <f>Hesaplamalar!M82</f>
        <v>1235.78</v>
      </c>
      <c r="K82" s="101"/>
      <c r="L82" s="50" t="s">
        <v>27</v>
      </c>
      <c r="M82" s="71">
        <f>Hesaplamalar!O82</f>
        <v>0</v>
      </c>
      <c r="N82" s="50" t="s">
        <v>27</v>
      </c>
      <c r="O82" s="74">
        <v>50</v>
      </c>
      <c r="P82" s="75">
        <v>38.18</v>
      </c>
      <c r="Q82" s="73">
        <f t="shared" si="3"/>
        <v>0</v>
      </c>
      <c r="R82" s="50" t="s">
        <v>27</v>
      </c>
      <c r="S82" s="71">
        <f t="shared" si="4"/>
        <v>1235.78</v>
      </c>
      <c r="T82" s="50" t="s">
        <v>27</v>
      </c>
      <c r="U82" s="71">
        <f t="shared" si="5"/>
        <v>1482.9359999999999</v>
      </c>
      <c r="V82" s="50" t="s">
        <v>27</v>
      </c>
    </row>
    <row r="83" spans="1:22" ht="15.75" x14ac:dyDescent="0.5">
      <c r="A83" s="79"/>
      <c r="B83" s="77"/>
      <c r="C83" s="108" t="s">
        <v>4</v>
      </c>
      <c r="D83" s="108"/>
      <c r="E83" s="108"/>
      <c r="F83" s="108"/>
      <c r="G83" s="108" t="s">
        <v>10</v>
      </c>
      <c r="H83" s="108"/>
      <c r="I83" s="108"/>
      <c r="J83" s="100">
        <f>Hesaplamalar!M83</f>
        <v>1235.78</v>
      </c>
      <c r="K83" s="101"/>
      <c r="L83" s="50" t="s">
        <v>27</v>
      </c>
      <c r="M83" s="71">
        <f>Hesaplamalar!O83</f>
        <v>0</v>
      </c>
      <c r="N83" s="50" t="s">
        <v>27</v>
      </c>
      <c r="O83" s="74">
        <v>50</v>
      </c>
      <c r="P83" s="75">
        <v>38.18</v>
      </c>
      <c r="Q83" s="73">
        <f t="shared" si="3"/>
        <v>0</v>
      </c>
      <c r="R83" s="50" t="s">
        <v>27</v>
      </c>
      <c r="S83" s="71">
        <f t="shared" si="4"/>
        <v>1235.78</v>
      </c>
      <c r="T83" s="50" t="s">
        <v>27</v>
      </c>
      <c r="U83" s="71">
        <f t="shared" si="5"/>
        <v>1482.9359999999999</v>
      </c>
      <c r="V83" s="50" t="s">
        <v>27</v>
      </c>
    </row>
    <row r="84" spans="1:22" ht="15.75" x14ac:dyDescent="0.5">
      <c r="A84" s="79"/>
      <c r="B84" s="77"/>
      <c r="C84" s="108" t="s">
        <v>4</v>
      </c>
      <c r="D84" s="108"/>
      <c r="E84" s="108"/>
      <c r="F84" s="108"/>
      <c r="G84" s="108" t="s">
        <v>10</v>
      </c>
      <c r="H84" s="108"/>
      <c r="I84" s="108"/>
      <c r="J84" s="100">
        <f>Hesaplamalar!M84</f>
        <v>1235.78</v>
      </c>
      <c r="K84" s="101"/>
      <c r="L84" s="50" t="s">
        <v>27</v>
      </c>
      <c r="M84" s="71">
        <f>Hesaplamalar!O84</f>
        <v>0</v>
      </c>
      <c r="N84" s="50" t="s">
        <v>27</v>
      </c>
      <c r="O84" s="74">
        <v>50</v>
      </c>
      <c r="P84" s="75">
        <v>38.18</v>
      </c>
      <c r="Q84" s="73">
        <f t="shared" si="3"/>
        <v>0</v>
      </c>
      <c r="R84" s="50" t="s">
        <v>27</v>
      </c>
      <c r="S84" s="71">
        <f t="shared" si="4"/>
        <v>1235.78</v>
      </c>
      <c r="T84" s="50" t="s">
        <v>27</v>
      </c>
      <c r="U84" s="71">
        <f t="shared" si="5"/>
        <v>1482.9359999999999</v>
      </c>
      <c r="V84" s="50" t="s">
        <v>27</v>
      </c>
    </row>
    <row r="85" spans="1:22" ht="15.75" x14ac:dyDescent="0.5">
      <c r="A85" s="79"/>
      <c r="B85" s="77"/>
      <c r="C85" s="108" t="s">
        <v>4</v>
      </c>
      <c r="D85" s="108"/>
      <c r="E85" s="108"/>
      <c r="F85" s="108"/>
      <c r="G85" s="108" t="s">
        <v>10</v>
      </c>
      <c r="H85" s="108"/>
      <c r="I85" s="108"/>
      <c r="J85" s="100">
        <f>Hesaplamalar!M85</f>
        <v>1235.78</v>
      </c>
      <c r="K85" s="101"/>
      <c r="L85" s="50" t="s">
        <v>27</v>
      </c>
      <c r="M85" s="71">
        <f>Hesaplamalar!O85</f>
        <v>0</v>
      </c>
      <c r="N85" s="50" t="s">
        <v>27</v>
      </c>
      <c r="O85" s="74">
        <v>50</v>
      </c>
      <c r="P85" s="75">
        <v>38.18</v>
      </c>
      <c r="Q85" s="73">
        <f t="shared" si="3"/>
        <v>0</v>
      </c>
      <c r="R85" s="50" t="s">
        <v>27</v>
      </c>
      <c r="S85" s="71">
        <f t="shared" si="4"/>
        <v>1235.78</v>
      </c>
      <c r="T85" s="50" t="s">
        <v>27</v>
      </c>
      <c r="U85" s="71">
        <f t="shared" si="5"/>
        <v>1482.9359999999999</v>
      </c>
      <c r="V85" s="50" t="s">
        <v>27</v>
      </c>
    </row>
    <row r="86" spans="1:22" ht="15.75" x14ac:dyDescent="0.5">
      <c r="A86" s="79"/>
      <c r="B86" s="77"/>
      <c r="C86" s="108" t="s">
        <v>4</v>
      </c>
      <c r="D86" s="108"/>
      <c r="E86" s="108"/>
      <c r="F86" s="108"/>
      <c r="G86" s="108" t="s">
        <v>10</v>
      </c>
      <c r="H86" s="108"/>
      <c r="I86" s="108"/>
      <c r="J86" s="100">
        <f>Hesaplamalar!M86</f>
        <v>1235.78</v>
      </c>
      <c r="K86" s="101"/>
      <c r="L86" s="50" t="s">
        <v>27</v>
      </c>
      <c r="M86" s="71">
        <f>Hesaplamalar!O86</f>
        <v>0</v>
      </c>
      <c r="N86" s="50" t="s">
        <v>27</v>
      </c>
      <c r="O86" s="74">
        <v>50</v>
      </c>
      <c r="P86" s="75">
        <v>38.18</v>
      </c>
      <c r="Q86" s="73">
        <f t="shared" si="3"/>
        <v>0</v>
      </c>
      <c r="R86" s="50" t="s">
        <v>27</v>
      </c>
      <c r="S86" s="71">
        <f t="shared" si="4"/>
        <v>1235.78</v>
      </c>
      <c r="T86" s="50" t="s">
        <v>27</v>
      </c>
      <c r="U86" s="71">
        <f t="shared" si="5"/>
        <v>1482.9359999999999</v>
      </c>
      <c r="V86" s="50" t="s">
        <v>27</v>
      </c>
    </row>
    <row r="87" spans="1:22" ht="15.75" x14ac:dyDescent="0.5">
      <c r="A87" s="79"/>
      <c r="B87" s="77"/>
      <c r="C87" s="108" t="s">
        <v>4</v>
      </c>
      <c r="D87" s="108"/>
      <c r="E87" s="108"/>
      <c r="F87" s="108"/>
      <c r="G87" s="108" t="s">
        <v>10</v>
      </c>
      <c r="H87" s="108"/>
      <c r="I87" s="108"/>
      <c r="J87" s="100">
        <f>Hesaplamalar!M87</f>
        <v>1235.78</v>
      </c>
      <c r="K87" s="101"/>
      <c r="L87" s="50" t="s">
        <v>27</v>
      </c>
      <c r="M87" s="71">
        <f>Hesaplamalar!O87</f>
        <v>0</v>
      </c>
      <c r="N87" s="50" t="s">
        <v>27</v>
      </c>
      <c r="O87" s="74">
        <v>50</v>
      </c>
      <c r="P87" s="75">
        <v>38.18</v>
      </c>
      <c r="Q87" s="73">
        <f t="shared" si="3"/>
        <v>0</v>
      </c>
      <c r="R87" s="50" t="s">
        <v>27</v>
      </c>
      <c r="S87" s="71">
        <f t="shared" si="4"/>
        <v>1235.78</v>
      </c>
      <c r="T87" s="50" t="s">
        <v>27</v>
      </c>
      <c r="U87" s="71">
        <f t="shared" si="5"/>
        <v>1482.9359999999999</v>
      </c>
      <c r="V87" s="50" t="s">
        <v>27</v>
      </c>
    </row>
    <row r="88" spans="1:22" ht="15.75" x14ac:dyDescent="0.5">
      <c r="A88" s="79"/>
      <c r="B88" s="77"/>
      <c r="C88" s="108" t="s">
        <v>4</v>
      </c>
      <c r="D88" s="108"/>
      <c r="E88" s="108"/>
      <c r="F88" s="108"/>
      <c r="G88" s="108" t="s">
        <v>10</v>
      </c>
      <c r="H88" s="108"/>
      <c r="I88" s="108"/>
      <c r="J88" s="100">
        <f>Hesaplamalar!M88</f>
        <v>1235.78</v>
      </c>
      <c r="K88" s="101"/>
      <c r="L88" s="50" t="s">
        <v>27</v>
      </c>
      <c r="M88" s="71">
        <f>Hesaplamalar!O88</f>
        <v>0</v>
      </c>
      <c r="N88" s="50" t="s">
        <v>27</v>
      </c>
      <c r="O88" s="74">
        <v>50</v>
      </c>
      <c r="P88" s="75">
        <v>38.18</v>
      </c>
      <c r="Q88" s="73">
        <f t="shared" si="3"/>
        <v>0</v>
      </c>
      <c r="R88" s="50" t="s">
        <v>27</v>
      </c>
      <c r="S88" s="71">
        <f t="shared" si="4"/>
        <v>1235.78</v>
      </c>
      <c r="T88" s="50" t="s">
        <v>27</v>
      </c>
      <c r="U88" s="71">
        <f t="shared" si="5"/>
        <v>1482.9359999999999</v>
      </c>
      <c r="V88" s="50" t="s">
        <v>27</v>
      </c>
    </row>
    <row r="89" spans="1:22" ht="15.75" x14ac:dyDescent="0.5">
      <c r="A89" s="79"/>
      <c r="B89" s="77"/>
      <c r="C89" s="108" t="s">
        <v>4</v>
      </c>
      <c r="D89" s="108"/>
      <c r="E89" s="108"/>
      <c r="F89" s="108"/>
      <c r="G89" s="108" t="s">
        <v>10</v>
      </c>
      <c r="H89" s="108"/>
      <c r="I89" s="108"/>
      <c r="J89" s="100">
        <f>Hesaplamalar!M89</f>
        <v>1235.78</v>
      </c>
      <c r="K89" s="101"/>
      <c r="L89" s="50" t="s">
        <v>27</v>
      </c>
      <c r="M89" s="71">
        <f>Hesaplamalar!O89</f>
        <v>0</v>
      </c>
      <c r="N89" s="50" t="s">
        <v>27</v>
      </c>
      <c r="O89" s="74">
        <v>50</v>
      </c>
      <c r="P89" s="75">
        <v>38.18</v>
      </c>
      <c r="Q89" s="73">
        <f t="shared" si="3"/>
        <v>0</v>
      </c>
      <c r="R89" s="50" t="s">
        <v>27</v>
      </c>
      <c r="S89" s="71">
        <f t="shared" si="4"/>
        <v>1235.78</v>
      </c>
      <c r="T89" s="50" t="s">
        <v>27</v>
      </c>
      <c r="U89" s="71">
        <f t="shared" si="5"/>
        <v>1482.9359999999999</v>
      </c>
      <c r="V89" s="50" t="s">
        <v>27</v>
      </c>
    </row>
    <row r="90" spans="1:22" ht="15.75" x14ac:dyDescent="0.5">
      <c r="A90" s="79"/>
      <c r="B90" s="77"/>
      <c r="C90" s="108" t="s">
        <v>4</v>
      </c>
      <c r="D90" s="108"/>
      <c r="E90" s="108"/>
      <c r="F90" s="108"/>
      <c r="G90" s="108" t="s">
        <v>10</v>
      </c>
      <c r="H90" s="108"/>
      <c r="I90" s="108"/>
      <c r="J90" s="100">
        <f>Hesaplamalar!M90</f>
        <v>1235.78</v>
      </c>
      <c r="K90" s="101"/>
      <c r="L90" s="50" t="s">
        <v>27</v>
      </c>
      <c r="M90" s="71">
        <f>Hesaplamalar!O90</f>
        <v>0</v>
      </c>
      <c r="N90" s="50" t="s">
        <v>27</v>
      </c>
      <c r="O90" s="74">
        <v>50</v>
      </c>
      <c r="P90" s="75">
        <v>38.18</v>
      </c>
      <c r="Q90" s="73">
        <f t="shared" si="3"/>
        <v>0</v>
      </c>
      <c r="R90" s="50" t="s">
        <v>27</v>
      </c>
      <c r="S90" s="71">
        <f t="shared" si="4"/>
        <v>1235.78</v>
      </c>
      <c r="T90" s="50" t="s">
        <v>27</v>
      </c>
      <c r="U90" s="71">
        <f t="shared" si="5"/>
        <v>1482.9359999999999</v>
      </c>
      <c r="V90" s="50" t="s">
        <v>27</v>
      </c>
    </row>
    <row r="91" spans="1:22" ht="15.75" x14ac:dyDescent="0.5">
      <c r="A91" s="79"/>
      <c r="B91" s="77"/>
      <c r="C91" s="108" t="s">
        <v>4</v>
      </c>
      <c r="D91" s="108"/>
      <c r="E91" s="108"/>
      <c r="F91" s="108"/>
      <c r="G91" s="108" t="s">
        <v>10</v>
      </c>
      <c r="H91" s="108"/>
      <c r="I91" s="108"/>
      <c r="J91" s="100">
        <f>Hesaplamalar!M91</f>
        <v>1235.78</v>
      </c>
      <c r="K91" s="101"/>
      <c r="L91" s="50" t="s">
        <v>27</v>
      </c>
      <c r="M91" s="71">
        <f>Hesaplamalar!O91</f>
        <v>0</v>
      </c>
      <c r="N91" s="50" t="s">
        <v>27</v>
      </c>
      <c r="O91" s="74">
        <v>50</v>
      </c>
      <c r="P91" s="75">
        <v>38.18</v>
      </c>
      <c r="Q91" s="73">
        <f t="shared" si="3"/>
        <v>0</v>
      </c>
      <c r="R91" s="50" t="s">
        <v>27</v>
      </c>
      <c r="S91" s="71">
        <f t="shared" si="4"/>
        <v>1235.78</v>
      </c>
      <c r="T91" s="50" t="s">
        <v>27</v>
      </c>
      <c r="U91" s="71">
        <f t="shared" si="5"/>
        <v>1482.9359999999999</v>
      </c>
      <c r="V91" s="50" t="s">
        <v>27</v>
      </c>
    </row>
    <row r="92" spans="1:22" ht="15.75" x14ac:dyDescent="0.5">
      <c r="A92" s="79"/>
      <c r="B92" s="77"/>
      <c r="C92" s="108" t="s">
        <v>4</v>
      </c>
      <c r="D92" s="108"/>
      <c r="E92" s="108"/>
      <c r="F92" s="108"/>
      <c r="G92" s="108" t="s">
        <v>10</v>
      </c>
      <c r="H92" s="108"/>
      <c r="I92" s="108"/>
      <c r="J92" s="100">
        <f>Hesaplamalar!M92</f>
        <v>1235.78</v>
      </c>
      <c r="K92" s="101"/>
      <c r="L92" s="50" t="s">
        <v>27</v>
      </c>
      <c r="M92" s="71">
        <f>Hesaplamalar!O92</f>
        <v>0</v>
      </c>
      <c r="N92" s="50" t="s">
        <v>27</v>
      </c>
      <c r="O92" s="74">
        <v>50</v>
      </c>
      <c r="P92" s="75">
        <v>38.18</v>
      </c>
      <c r="Q92" s="73">
        <f t="shared" si="3"/>
        <v>0</v>
      </c>
      <c r="R92" s="50" t="s">
        <v>27</v>
      </c>
      <c r="S92" s="71">
        <f t="shared" si="4"/>
        <v>1235.78</v>
      </c>
      <c r="T92" s="50" t="s">
        <v>27</v>
      </c>
      <c r="U92" s="71">
        <f t="shared" si="5"/>
        <v>1482.9359999999999</v>
      </c>
      <c r="V92" s="50" t="s">
        <v>27</v>
      </c>
    </row>
    <row r="93" spans="1:22" ht="15.75" x14ac:dyDescent="0.5">
      <c r="A93" s="79"/>
      <c r="B93" s="77"/>
      <c r="C93" s="108" t="s">
        <v>4</v>
      </c>
      <c r="D93" s="108"/>
      <c r="E93" s="108"/>
      <c r="F93" s="108"/>
      <c r="G93" s="108" t="s">
        <v>10</v>
      </c>
      <c r="H93" s="108"/>
      <c r="I93" s="108"/>
      <c r="J93" s="100">
        <f>Hesaplamalar!M93</f>
        <v>1235.78</v>
      </c>
      <c r="K93" s="101"/>
      <c r="L93" s="50" t="s">
        <v>27</v>
      </c>
      <c r="M93" s="71">
        <f>Hesaplamalar!O93</f>
        <v>0</v>
      </c>
      <c r="N93" s="50" t="s">
        <v>27</v>
      </c>
      <c r="O93" s="74">
        <v>50</v>
      </c>
      <c r="P93" s="75">
        <v>38.18</v>
      </c>
      <c r="Q93" s="73">
        <f t="shared" si="3"/>
        <v>0</v>
      </c>
      <c r="R93" s="50" t="s">
        <v>27</v>
      </c>
      <c r="S93" s="71">
        <f t="shared" si="4"/>
        <v>1235.78</v>
      </c>
      <c r="T93" s="50" t="s">
        <v>27</v>
      </c>
      <c r="U93" s="71">
        <f t="shared" si="5"/>
        <v>1482.9359999999999</v>
      </c>
      <c r="V93" s="50" t="s">
        <v>27</v>
      </c>
    </row>
    <row r="94" spans="1:22" ht="15.75" x14ac:dyDescent="0.5">
      <c r="A94" s="79"/>
      <c r="B94" s="77"/>
      <c r="C94" s="108" t="s">
        <v>4</v>
      </c>
      <c r="D94" s="108"/>
      <c r="E94" s="108"/>
      <c r="F94" s="108"/>
      <c r="G94" s="108" t="s">
        <v>10</v>
      </c>
      <c r="H94" s="108"/>
      <c r="I94" s="108"/>
      <c r="J94" s="100">
        <f>Hesaplamalar!M94</f>
        <v>1235.78</v>
      </c>
      <c r="K94" s="101"/>
      <c r="L94" s="50" t="s">
        <v>27</v>
      </c>
      <c r="M94" s="71">
        <f>Hesaplamalar!O94</f>
        <v>0</v>
      </c>
      <c r="N94" s="50" t="s">
        <v>27</v>
      </c>
      <c r="O94" s="74">
        <v>50</v>
      </c>
      <c r="P94" s="75">
        <v>38.18</v>
      </c>
      <c r="Q94" s="73">
        <f t="shared" si="3"/>
        <v>0</v>
      </c>
      <c r="R94" s="50" t="s">
        <v>27</v>
      </c>
      <c r="S94" s="71">
        <f t="shared" si="4"/>
        <v>1235.78</v>
      </c>
      <c r="T94" s="50" t="s">
        <v>27</v>
      </c>
      <c r="U94" s="71">
        <f t="shared" si="5"/>
        <v>1482.9359999999999</v>
      </c>
      <c r="V94" s="50" t="s">
        <v>27</v>
      </c>
    </row>
    <row r="95" spans="1:22" ht="15.75" x14ac:dyDescent="0.5">
      <c r="A95" s="79"/>
      <c r="B95" s="77"/>
      <c r="C95" s="108" t="s">
        <v>4</v>
      </c>
      <c r="D95" s="108"/>
      <c r="E95" s="108"/>
      <c r="F95" s="108"/>
      <c r="G95" s="108" t="s">
        <v>10</v>
      </c>
      <c r="H95" s="108"/>
      <c r="I95" s="108"/>
      <c r="J95" s="100">
        <f>Hesaplamalar!M95</f>
        <v>1235.78</v>
      </c>
      <c r="K95" s="101"/>
      <c r="L95" s="50" t="s">
        <v>27</v>
      </c>
      <c r="M95" s="71">
        <f>Hesaplamalar!O95</f>
        <v>0</v>
      </c>
      <c r="N95" s="50" t="s">
        <v>27</v>
      </c>
      <c r="O95" s="74">
        <v>50</v>
      </c>
      <c r="P95" s="75">
        <v>38.18</v>
      </c>
      <c r="Q95" s="73">
        <f t="shared" si="3"/>
        <v>0</v>
      </c>
      <c r="R95" s="50" t="s">
        <v>27</v>
      </c>
      <c r="S95" s="71">
        <f t="shared" si="4"/>
        <v>1235.78</v>
      </c>
      <c r="T95" s="50" t="s">
        <v>27</v>
      </c>
      <c r="U95" s="71">
        <f t="shared" si="5"/>
        <v>1482.9359999999999</v>
      </c>
      <c r="V95" s="50" t="s">
        <v>27</v>
      </c>
    </row>
    <row r="96" spans="1:22" ht="15.75" x14ac:dyDescent="0.5">
      <c r="A96" s="79"/>
      <c r="B96" s="77"/>
      <c r="C96" s="108" t="s">
        <v>4</v>
      </c>
      <c r="D96" s="108"/>
      <c r="E96" s="108"/>
      <c r="F96" s="108"/>
      <c r="G96" s="108" t="s">
        <v>10</v>
      </c>
      <c r="H96" s="108"/>
      <c r="I96" s="108"/>
      <c r="J96" s="100">
        <f>Hesaplamalar!M96</f>
        <v>1235.78</v>
      </c>
      <c r="K96" s="101"/>
      <c r="L96" s="50" t="s">
        <v>27</v>
      </c>
      <c r="M96" s="71">
        <f>Hesaplamalar!O96</f>
        <v>0</v>
      </c>
      <c r="N96" s="50" t="s">
        <v>27</v>
      </c>
      <c r="O96" s="74">
        <v>50</v>
      </c>
      <c r="P96" s="75">
        <v>38.18</v>
      </c>
      <c r="Q96" s="73">
        <f t="shared" si="3"/>
        <v>0</v>
      </c>
      <c r="R96" s="50" t="s">
        <v>27</v>
      </c>
      <c r="S96" s="71">
        <f t="shared" si="4"/>
        <v>1235.78</v>
      </c>
      <c r="T96" s="50" t="s">
        <v>27</v>
      </c>
      <c r="U96" s="71">
        <f t="shared" si="5"/>
        <v>1482.9359999999999</v>
      </c>
      <c r="V96" s="50" t="s">
        <v>27</v>
      </c>
    </row>
    <row r="97" spans="1:22" ht="15.75" x14ac:dyDescent="0.5">
      <c r="A97" s="79"/>
      <c r="B97" s="77"/>
      <c r="C97" s="108" t="s">
        <v>4</v>
      </c>
      <c r="D97" s="108"/>
      <c r="E97" s="108"/>
      <c r="F97" s="108"/>
      <c r="G97" s="108" t="s">
        <v>10</v>
      </c>
      <c r="H97" s="108"/>
      <c r="I97" s="108"/>
      <c r="J97" s="100">
        <f>Hesaplamalar!M97</f>
        <v>1235.78</v>
      </c>
      <c r="K97" s="101"/>
      <c r="L97" s="50" t="s">
        <v>27</v>
      </c>
      <c r="M97" s="71">
        <f>Hesaplamalar!O97</f>
        <v>0</v>
      </c>
      <c r="N97" s="50" t="s">
        <v>27</v>
      </c>
      <c r="O97" s="74">
        <v>50</v>
      </c>
      <c r="P97" s="75">
        <v>38.18</v>
      </c>
      <c r="Q97" s="73">
        <f t="shared" si="3"/>
        <v>0</v>
      </c>
      <c r="R97" s="50" t="s">
        <v>27</v>
      </c>
      <c r="S97" s="71">
        <f t="shared" si="4"/>
        <v>1235.78</v>
      </c>
      <c r="T97" s="50" t="s">
        <v>27</v>
      </c>
      <c r="U97" s="71">
        <f t="shared" si="5"/>
        <v>1482.9359999999999</v>
      </c>
      <c r="V97" s="50" t="s">
        <v>27</v>
      </c>
    </row>
    <row r="98" spans="1:22" ht="15.75" x14ac:dyDescent="0.5">
      <c r="A98" s="79"/>
      <c r="B98" s="77"/>
      <c r="C98" s="108" t="s">
        <v>4</v>
      </c>
      <c r="D98" s="108"/>
      <c r="E98" s="108"/>
      <c r="F98" s="108"/>
      <c r="G98" s="108" t="s">
        <v>10</v>
      </c>
      <c r="H98" s="108"/>
      <c r="I98" s="108"/>
      <c r="J98" s="100">
        <f>Hesaplamalar!M98</f>
        <v>1235.78</v>
      </c>
      <c r="K98" s="101"/>
      <c r="L98" s="50" t="s">
        <v>27</v>
      </c>
      <c r="M98" s="71">
        <f>Hesaplamalar!O98</f>
        <v>0</v>
      </c>
      <c r="N98" s="50" t="s">
        <v>27</v>
      </c>
      <c r="O98" s="74">
        <v>50</v>
      </c>
      <c r="P98" s="75">
        <v>38.18</v>
      </c>
      <c r="Q98" s="73">
        <f t="shared" si="3"/>
        <v>0</v>
      </c>
      <c r="R98" s="50" t="s">
        <v>27</v>
      </c>
      <c r="S98" s="71">
        <f t="shared" si="4"/>
        <v>1235.78</v>
      </c>
      <c r="T98" s="50" t="s">
        <v>27</v>
      </c>
      <c r="U98" s="71">
        <f t="shared" si="5"/>
        <v>1482.9359999999999</v>
      </c>
      <c r="V98" s="50" t="s">
        <v>27</v>
      </c>
    </row>
    <row r="99" spans="1:22" ht="15.75" x14ac:dyDescent="0.5">
      <c r="A99" s="79"/>
      <c r="B99" s="77"/>
      <c r="C99" s="108" t="s">
        <v>4</v>
      </c>
      <c r="D99" s="108"/>
      <c r="E99" s="108"/>
      <c r="F99" s="108"/>
      <c r="G99" s="108" t="s">
        <v>10</v>
      </c>
      <c r="H99" s="108"/>
      <c r="I99" s="108"/>
      <c r="J99" s="100">
        <f>Hesaplamalar!M99</f>
        <v>1235.78</v>
      </c>
      <c r="K99" s="101"/>
      <c r="L99" s="50" t="s">
        <v>27</v>
      </c>
      <c r="M99" s="71">
        <f>Hesaplamalar!O99</f>
        <v>0</v>
      </c>
      <c r="N99" s="50" t="s">
        <v>27</v>
      </c>
      <c r="O99" s="74">
        <v>50</v>
      </c>
      <c r="P99" s="75">
        <v>38.18</v>
      </c>
      <c r="Q99" s="73">
        <f t="shared" si="3"/>
        <v>0</v>
      </c>
      <c r="R99" s="50" t="s">
        <v>27</v>
      </c>
      <c r="S99" s="71">
        <f t="shared" si="4"/>
        <v>1235.78</v>
      </c>
      <c r="T99" s="50" t="s">
        <v>27</v>
      </c>
      <c r="U99" s="71">
        <f t="shared" si="5"/>
        <v>1482.9359999999999</v>
      </c>
      <c r="V99" s="50" t="s">
        <v>27</v>
      </c>
    </row>
    <row r="100" spans="1:22" ht="15.75" x14ac:dyDescent="0.5">
      <c r="A100" s="79"/>
      <c r="B100" s="77"/>
      <c r="C100" s="108" t="s">
        <v>4</v>
      </c>
      <c r="D100" s="108"/>
      <c r="E100" s="108"/>
      <c r="F100" s="108"/>
      <c r="G100" s="108" t="s">
        <v>10</v>
      </c>
      <c r="H100" s="108"/>
      <c r="I100" s="108"/>
      <c r="J100" s="100">
        <f>Hesaplamalar!M100</f>
        <v>1235.78</v>
      </c>
      <c r="K100" s="101"/>
      <c r="L100" s="50" t="s">
        <v>27</v>
      </c>
      <c r="M100" s="71">
        <f>Hesaplamalar!O100</f>
        <v>0</v>
      </c>
      <c r="N100" s="50" t="s">
        <v>27</v>
      </c>
      <c r="O100" s="74">
        <v>50</v>
      </c>
      <c r="P100" s="75">
        <v>38.18</v>
      </c>
      <c r="Q100" s="73">
        <f t="shared" si="3"/>
        <v>0</v>
      </c>
      <c r="R100" s="50" t="s">
        <v>27</v>
      </c>
      <c r="S100" s="71">
        <f t="shared" si="4"/>
        <v>1235.78</v>
      </c>
      <c r="T100" s="50" t="s">
        <v>27</v>
      </c>
      <c r="U100" s="71">
        <f t="shared" si="5"/>
        <v>1482.9359999999999</v>
      </c>
      <c r="V100" s="50" t="s">
        <v>27</v>
      </c>
    </row>
    <row r="101" spans="1:22" ht="15.75" x14ac:dyDescent="0.5">
      <c r="A101" s="79"/>
      <c r="B101" s="77"/>
      <c r="C101" s="108" t="s">
        <v>4</v>
      </c>
      <c r="D101" s="108"/>
      <c r="E101" s="108"/>
      <c r="F101" s="108"/>
      <c r="G101" s="108" t="s">
        <v>10</v>
      </c>
      <c r="H101" s="108"/>
      <c r="I101" s="108"/>
      <c r="J101" s="100">
        <f>Hesaplamalar!M101</f>
        <v>1235.78</v>
      </c>
      <c r="K101" s="101"/>
      <c r="L101" s="50" t="s">
        <v>27</v>
      </c>
      <c r="M101" s="71">
        <f>Hesaplamalar!O101</f>
        <v>0</v>
      </c>
      <c r="N101" s="50" t="s">
        <v>27</v>
      </c>
      <c r="O101" s="74">
        <v>50</v>
      </c>
      <c r="P101" s="75">
        <v>38.18</v>
      </c>
      <c r="Q101" s="73">
        <f t="shared" si="3"/>
        <v>0</v>
      </c>
      <c r="R101" s="50" t="s">
        <v>27</v>
      </c>
      <c r="S101" s="71">
        <f t="shared" si="4"/>
        <v>1235.78</v>
      </c>
      <c r="T101" s="50" t="s">
        <v>27</v>
      </c>
      <c r="U101" s="71">
        <f t="shared" si="5"/>
        <v>1482.9359999999999</v>
      </c>
      <c r="V101" s="50" t="s">
        <v>27</v>
      </c>
    </row>
    <row r="102" spans="1:22" ht="15.75" x14ac:dyDescent="0.5">
      <c r="A102" s="79"/>
      <c r="B102" s="77"/>
      <c r="C102" s="108" t="s">
        <v>4</v>
      </c>
      <c r="D102" s="108"/>
      <c r="E102" s="108"/>
      <c r="F102" s="108"/>
      <c r="G102" s="108" t="s">
        <v>10</v>
      </c>
      <c r="H102" s="108"/>
      <c r="I102" s="108"/>
      <c r="J102" s="100">
        <f>Hesaplamalar!M102</f>
        <v>1235.78</v>
      </c>
      <c r="K102" s="101"/>
      <c r="L102" s="50" t="s">
        <v>27</v>
      </c>
      <c r="M102" s="71">
        <f>Hesaplamalar!O102</f>
        <v>0</v>
      </c>
      <c r="N102" s="50" t="s">
        <v>27</v>
      </c>
      <c r="O102" s="74">
        <v>50</v>
      </c>
      <c r="P102" s="75">
        <v>38.18</v>
      </c>
      <c r="Q102" s="73">
        <f t="shared" si="3"/>
        <v>0</v>
      </c>
      <c r="R102" s="50" t="s">
        <v>27</v>
      </c>
      <c r="S102" s="71">
        <f t="shared" si="4"/>
        <v>1235.78</v>
      </c>
      <c r="T102" s="50" t="s">
        <v>27</v>
      </c>
      <c r="U102" s="71">
        <f t="shared" si="5"/>
        <v>1482.9359999999999</v>
      </c>
      <c r="V102" s="50" t="s">
        <v>27</v>
      </c>
    </row>
    <row r="103" spans="1:22" ht="15.75" x14ac:dyDescent="0.5">
      <c r="A103" s="79"/>
      <c r="B103" s="77"/>
      <c r="C103" s="108" t="s">
        <v>4</v>
      </c>
      <c r="D103" s="108"/>
      <c r="E103" s="108"/>
      <c r="F103" s="108"/>
      <c r="G103" s="108" t="s">
        <v>10</v>
      </c>
      <c r="H103" s="108"/>
      <c r="I103" s="108"/>
      <c r="J103" s="100">
        <f>Hesaplamalar!M103</f>
        <v>1235.78</v>
      </c>
      <c r="K103" s="101"/>
      <c r="L103" s="50" t="s">
        <v>27</v>
      </c>
      <c r="M103" s="71">
        <f>Hesaplamalar!O103</f>
        <v>0</v>
      </c>
      <c r="N103" s="50" t="s">
        <v>27</v>
      </c>
      <c r="O103" s="74">
        <v>50</v>
      </c>
      <c r="P103" s="75">
        <v>38.18</v>
      </c>
      <c r="Q103" s="73">
        <f t="shared" si="3"/>
        <v>0</v>
      </c>
      <c r="R103" s="50" t="s">
        <v>27</v>
      </c>
      <c r="S103" s="71">
        <f t="shared" si="4"/>
        <v>1235.78</v>
      </c>
      <c r="T103" s="50" t="s">
        <v>27</v>
      </c>
      <c r="U103" s="71">
        <f t="shared" si="5"/>
        <v>1482.9359999999999</v>
      </c>
      <c r="V103" s="50" t="s">
        <v>27</v>
      </c>
    </row>
    <row r="104" spans="1:22" ht="15.75" x14ac:dyDescent="0.5">
      <c r="A104" s="79"/>
      <c r="B104" s="77"/>
      <c r="C104" s="108" t="s">
        <v>4</v>
      </c>
      <c r="D104" s="108"/>
      <c r="E104" s="108"/>
      <c r="F104" s="108"/>
      <c r="G104" s="108" t="s">
        <v>10</v>
      </c>
      <c r="H104" s="108"/>
      <c r="I104" s="108"/>
      <c r="J104" s="100">
        <f>Hesaplamalar!M104</f>
        <v>1235.78</v>
      </c>
      <c r="K104" s="101"/>
      <c r="L104" s="50" t="s">
        <v>27</v>
      </c>
      <c r="M104" s="71">
        <f>Hesaplamalar!O104</f>
        <v>0</v>
      </c>
      <c r="N104" s="50" t="s">
        <v>27</v>
      </c>
      <c r="O104" s="74">
        <v>50</v>
      </c>
      <c r="P104" s="75">
        <v>38.18</v>
      </c>
      <c r="Q104" s="73">
        <f t="shared" si="3"/>
        <v>0</v>
      </c>
      <c r="R104" s="50" t="s">
        <v>27</v>
      </c>
      <c r="S104" s="71">
        <f t="shared" si="4"/>
        <v>1235.78</v>
      </c>
      <c r="T104" s="50" t="s">
        <v>27</v>
      </c>
      <c r="U104" s="71">
        <f t="shared" si="5"/>
        <v>1482.9359999999999</v>
      </c>
      <c r="V104" s="50" t="s">
        <v>27</v>
      </c>
    </row>
    <row r="105" spans="1:22" ht="15.75" x14ac:dyDescent="0.5">
      <c r="A105" s="79"/>
      <c r="B105" s="77"/>
      <c r="C105" s="108" t="s">
        <v>4</v>
      </c>
      <c r="D105" s="108"/>
      <c r="E105" s="108"/>
      <c r="F105" s="108"/>
      <c r="G105" s="108" t="s">
        <v>10</v>
      </c>
      <c r="H105" s="108"/>
      <c r="I105" s="108"/>
      <c r="J105" s="100">
        <f>Hesaplamalar!M105</f>
        <v>1235.78</v>
      </c>
      <c r="K105" s="101"/>
      <c r="L105" s="50" t="s">
        <v>27</v>
      </c>
      <c r="M105" s="71">
        <f>Hesaplamalar!O105</f>
        <v>0</v>
      </c>
      <c r="N105" s="50" t="s">
        <v>27</v>
      </c>
      <c r="O105" s="74">
        <v>50</v>
      </c>
      <c r="P105" s="75">
        <v>38.18</v>
      </c>
      <c r="Q105" s="73">
        <f t="shared" si="3"/>
        <v>0</v>
      </c>
      <c r="R105" s="50" t="s">
        <v>27</v>
      </c>
      <c r="S105" s="71">
        <f t="shared" si="4"/>
        <v>1235.78</v>
      </c>
      <c r="T105" s="50" t="s">
        <v>27</v>
      </c>
      <c r="U105" s="71">
        <f t="shared" si="5"/>
        <v>1482.9359999999999</v>
      </c>
      <c r="V105" s="50" t="s">
        <v>27</v>
      </c>
    </row>
    <row r="106" spans="1:22" ht="15.75" x14ac:dyDescent="0.5">
      <c r="A106" s="79"/>
      <c r="B106" s="77"/>
      <c r="C106" s="108" t="s">
        <v>4</v>
      </c>
      <c r="D106" s="108"/>
      <c r="E106" s="108"/>
      <c r="F106" s="108"/>
      <c r="G106" s="108" t="s">
        <v>10</v>
      </c>
      <c r="H106" s="108"/>
      <c r="I106" s="108"/>
      <c r="J106" s="100">
        <f>Hesaplamalar!M106</f>
        <v>1235.78</v>
      </c>
      <c r="K106" s="101"/>
      <c r="L106" s="50" t="s">
        <v>27</v>
      </c>
      <c r="M106" s="71">
        <f>Hesaplamalar!O106</f>
        <v>0</v>
      </c>
      <c r="N106" s="50" t="s">
        <v>27</v>
      </c>
      <c r="O106" s="74">
        <v>50</v>
      </c>
      <c r="P106" s="75">
        <v>38.18</v>
      </c>
      <c r="Q106" s="73">
        <f t="shared" si="3"/>
        <v>0</v>
      </c>
      <c r="R106" s="50" t="s">
        <v>27</v>
      </c>
      <c r="S106" s="71">
        <f t="shared" si="4"/>
        <v>1235.78</v>
      </c>
      <c r="T106" s="50" t="s">
        <v>27</v>
      </c>
      <c r="U106" s="71">
        <f t="shared" si="5"/>
        <v>1482.9359999999999</v>
      </c>
      <c r="V106" s="50" t="s">
        <v>27</v>
      </c>
    </row>
    <row r="107" spans="1:22" ht="15.75" x14ac:dyDescent="0.5">
      <c r="A107" s="79"/>
      <c r="B107" s="77"/>
      <c r="C107" s="108" t="s">
        <v>4</v>
      </c>
      <c r="D107" s="108"/>
      <c r="E107" s="108"/>
      <c r="F107" s="108"/>
      <c r="G107" s="108" t="s">
        <v>10</v>
      </c>
      <c r="H107" s="108"/>
      <c r="I107" s="108"/>
      <c r="J107" s="100">
        <f>Hesaplamalar!M107</f>
        <v>1235.78</v>
      </c>
      <c r="K107" s="101"/>
      <c r="L107" s="50" t="s">
        <v>27</v>
      </c>
      <c r="M107" s="71">
        <f>Hesaplamalar!O107</f>
        <v>0</v>
      </c>
      <c r="N107" s="50" t="s">
        <v>27</v>
      </c>
      <c r="O107" s="74">
        <v>50</v>
      </c>
      <c r="P107" s="75">
        <v>38.18</v>
      </c>
      <c r="Q107" s="73">
        <f t="shared" si="3"/>
        <v>0</v>
      </c>
      <c r="R107" s="50" t="s">
        <v>27</v>
      </c>
      <c r="S107" s="71">
        <f t="shared" si="4"/>
        <v>1235.78</v>
      </c>
      <c r="T107" s="50" t="s">
        <v>27</v>
      </c>
      <c r="U107" s="71">
        <f t="shared" si="5"/>
        <v>1482.9359999999999</v>
      </c>
      <c r="V107" s="50" t="s">
        <v>27</v>
      </c>
    </row>
    <row r="108" spans="1:22" ht="15.75" x14ac:dyDescent="0.5">
      <c r="A108" s="79"/>
      <c r="B108" s="77"/>
      <c r="C108" s="108" t="s">
        <v>4</v>
      </c>
      <c r="D108" s="108"/>
      <c r="E108" s="108"/>
      <c r="F108" s="108"/>
      <c r="G108" s="108" t="s">
        <v>10</v>
      </c>
      <c r="H108" s="108"/>
      <c r="I108" s="108"/>
      <c r="J108" s="100">
        <f>Hesaplamalar!M108</f>
        <v>1235.78</v>
      </c>
      <c r="K108" s="101"/>
      <c r="L108" s="50" t="s">
        <v>27</v>
      </c>
      <c r="M108" s="71">
        <f>Hesaplamalar!O108</f>
        <v>0</v>
      </c>
      <c r="N108" s="50" t="s">
        <v>27</v>
      </c>
      <c r="O108" s="74">
        <v>50</v>
      </c>
      <c r="P108" s="75">
        <v>38.18</v>
      </c>
      <c r="Q108" s="73">
        <f t="shared" si="3"/>
        <v>0</v>
      </c>
      <c r="R108" s="50" t="s">
        <v>27</v>
      </c>
      <c r="S108" s="71">
        <f t="shared" si="4"/>
        <v>1235.78</v>
      </c>
      <c r="T108" s="50" t="s">
        <v>27</v>
      </c>
      <c r="U108" s="71">
        <f t="shared" si="5"/>
        <v>1482.9359999999999</v>
      </c>
      <c r="V108" s="50" t="s">
        <v>27</v>
      </c>
    </row>
    <row r="109" spans="1:22" ht="15.75" x14ac:dyDescent="0.5">
      <c r="A109" s="79"/>
      <c r="B109" s="77"/>
      <c r="C109" s="108" t="s">
        <v>4</v>
      </c>
      <c r="D109" s="108"/>
      <c r="E109" s="108"/>
      <c r="F109" s="108"/>
      <c r="G109" s="108" t="s">
        <v>10</v>
      </c>
      <c r="H109" s="108"/>
      <c r="I109" s="108"/>
      <c r="J109" s="100">
        <f>Hesaplamalar!M109</f>
        <v>1235.78</v>
      </c>
      <c r="K109" s="101"/>
      <c r="L109" s="50" t="s">
        <v>27</v>
      </c>
      <c r="M109" s="71">
        <f>Hesaplamalar!O109</f>
        <v>0</v>
      </c>
      <c r="N109" s="50" t="s">
        <v>27</v>
      </c>
      <c r="O109" s="74">
        <v>50</v>
      </c>
      <c r="P109" s="75">
        <v>38.18</v>
      </c>
      <c r="Q109" s="73">
        <f t="shared" si="3"/>
        <v>0</v>
      </c>
      <c r="R109" s="50" t="s">
        <v>27</v>
      </c>
      <c r="S109" s="71">
        <f t="shared" si="4"/>
        <v>1235.78</v>
      </c>
      <c r="T109" s="50" t="s">
        <v>27</v>
      </c>
      <c r="U109" s="71">
        <f t="shared" si="5"/>
        <v>1482.9359999999999</v>
      </c>
      <c r="V109" s="50" t="s">
        <v>27</v>
      </c>
    </row>
    <row r="110" spans="1:22" ht="15.75" x14ac:dyDescent="0.5">
      <c r="A110" s="79"/>
      <c r="B110" s="77"/>
      <c r="C110" s="108" t="s">
        <v>4</v>
      </c>
      <c r="D110" s="108"/>
      <c r="E110" s="108"/>
      <c r="F110" s="108"/>
      <c r="G110" s="108" t="s">
        <v>10</v>
      </c>
      <c r="H110" s="108"/>
      <c r="I110" s="108"/>
      <c r="J110" s="100">
        <f>Hesaplamalar!M110</f>
        <v>1235.78</v>
      </c>
      <c r="K110" s="101"/>
      <c r="L110" s="50" t="s">
        <v>27</v>
      </c>
      <c r="M110" s="71">
        <f>Hesaplamalar!O110</f>
        <v>0</v>
      </c>
      <c r="N110" s="50" t="s">
        <v>27</v>
      </c>
      <c r="O110" s="74">
        <v>50</v>
      </c>
      <c r="P110" s="75">
        <v>38.18</v>
      </c>
      <c r="Q110" s="73">
        <f t="shared" si="3"/>
        <v>0</v>
      </c>
      <c r="R110" s="50" t="s">
        <v>27</v>
      </c>
      <c r="S110" s="71">
        <f t="shared" si="4"/>
        <v>1235.78</v>
      </c>
      <c r="T110" s="50" t="s">
        <v>27</v>
      </c>
      <c r="U110" s="71">
        <f t="shared" si="5"/>
        <v>1482.9359999999999</v>
      </c>
      <c r="V110" s="50" t="s">
        <v>27</v>
      </c>
    </row>
    <row r="111" spans="1:22" ht="15.75" x14ac:dyDescent="0.5">
      <c r="A111" s="79"/>
      <c r="B111" s="77"/>
      <c r="C111" s="108" t="s">
        <v>4</v>
      </c>
      <c r="D111" s="108"/>
      <c r="E111" s="108"/>
      <c r="F111" s="108"/>
      <c r="G111" s="108" t="s">
        <v>10</v>
      </c>
      <c r="H111" s="108"/>
      <c r="I111" s="108"/>
      <c r="J111" s="100">
        <f>Hesaplamalar!M111</f>
        <v>1235.78</v>
      </c>
      <c r="K111" s="101"/>
      <c r="L111" s="50" t="s">
        <v>27</v>
      </c>
      <c r="M111" s="71">
        <f>Hesaplamalar!O111</f>
        <v>0</v>
      </c>
      <c r="N111" s="50" t="s">
        <v>27</v>
      </c>
      <c r="O111" s="74">
        <v>50</v>
      </c>
      <c r="P111" s="75">
        <v>38.18</v>
      </c>
      <c r="Q111" s="73">
        <f t="shared" si="3"/>
        <v>0</v>
      </c>
      <c r="R111" s="50" t="s">
        <v>27</v>
      </c>
      <c r="S111" s="71">
        <f t="shared" si="4"/>
        <v>1235.78</v>
      </c>
      <c r="T111" s="50" t="s">
        <v>27</v>
      </c>
      <c r="U111" s="71">
        <f t="shared" si="5"/>
        <v>1482.9359999999999</v>
      </c>
      <c r="V111" s="50" t="s">
        <v>27</v>
      </c>
    </row>
    <row r="112" spans="1:22" ht="15.75" x14ac:dyDescent="0.5">
      <c r="A112" s="79"/>
      <c r="B112" s="77"/>
      <c r="C112" s="108" t="s">
        <v>4</v>
      </c>
      <c r="D112" s="108"/>
      <c r="E112" s="108"/>
      <c r="F112" s="108"/>
      <c r="G112" s="108" t="s">
        <v>10</v>
      </c>
      <c r="H112" s="108"/>
      <c r="I112" s="108"/>
      <c r="J112" s="100">
        <f>Hesaplamalar!M112</f>
        <v>1235.78</v>
      </c>
      <c r="K112" s="101"/>
      <c r="L112" s="50" t="s">
        <v>27</v>
      </c>
      <c r="M112" s="71">
        <f>Hesaplamalar!O112</f>
        <v>0</v>
      </c>
      <c r="N112" s="50" t="s">
        <v>27</v>
      </c>
      <c r="O112" s="74">
        <v>50</v>
      </c>
      <c r="P112" s="75">
        <v>38.18</v>
      </c>
      <c r="Q112" s="73">
        <f t="shared" si="3"/>
        <v>0</v>
      </c>
      <c r="R112" s="50" t="s">
        <v>27</v>
      </c>
      <c r="S112" s="71">
        <f t="shared" si="4"/>
        <v>1235.78</v>
      </c>
      <c r="T112" s="50" t="s">
        <v>27</v>
      </c>
      <c r="U112" s="71">
        <f t="shared" si="5"/>
        <v>1482.9359999999999</v>
      </c>
      <c r="V112" s="50" t="s">
        <v>27</v>
      </c>
    </row>
    <row r="113" spans="1:22" ht="15.75" x14ac:dyDescent="0.5">
      <c r="A113" s="79"/>
      <c r="B113" s="77"/>
      <c r="C113" s="108" t="s">
        <v>4</v>
      </c>
      <c r="D113" s="108"/>
      <c r="E113" s="108"/>
      <c r="F113" s="108"/>
      <c r="G113" s="108" t="s">
        <v>10</v>
      </c>
      <c r="H113" s="108"/>
      <c r="I113" s="108"/>
      <c r="J113" s="100">
        <f>Hesaplamalar!M113</f>
        <v>1235.78</v>
      </c>
      <c r="K113" s="101"/>
      <c r="L113" s="50" t="s">
        <v>27</v>
      </c>
      <c r="M113" s="71">
        <f>Hesaplamalar!O113</f>
        <v>0</v>
      </c>
      <c r="N113" s="50" t="s">
        <v>27</v>
      </c>
      <c r="O113" s="74">
        <v>50</v>
      </c>
      <c r="P113" s="75">
        <v>38.18</v>
      </c>
      <c r="Q113" s="73">
        <f t="shared" si="3"/>
        <v>0</v>
      </c>
      <c r="R113" s="50" t="s">
        <v>27</v>
      </c>
      <c r="S113" s="71">
        <f t="shared" si="4"/>
        <v>1235.78</v>
      </c>
      <c r="T113" s="50" t="s">
        <v>27</v>
      </c>
      <c r="U113" s="71">
        <f t="shared" si="5"/>
        <v>1482.9359999999999</v>
      </c>
      <c r="V113" s="50" t="s">
        <v>27</v>
      </c>
    </row>
    <row r="114" spans="1:22" ht="15.75" x14ac:dyDescent="0.5">
      <c r="A114" s="79"/>
      <c r="B114" s="77"/>
      <c r="C114" s="108" t="s">
        <v>4</v>
      </c>
      <c r="D114" s="108"/>
      <c r="E114" s="108"/>
      <c r="F114" s="108"/>
      <c r="G114" s="108" t="s">
        <v>10</v>
      </c>
      <c r="H114" s="108"/>
      <c r="I114" s="108"/>
      <c r="J114" s="100">
        <f>Hesaplamalar!M114</f>
        <v>1235.78</v>
      </c>
      <c r="K114" s="101"/>
      <c r="L114" s="50" t="s">
        <v>27</v>
      </c>
      <c r="M114" s="71">
        <f>Hesaplamalar!O114</f>
        <v>0</v>
      </c>
      <c r="N114" s="50" t="s">
        <v>27</v>
      </c>
      <c r="O114" s="74">
        <v>50</v>
      </c>
      <c r="P114" s="75">
        <v>38.18</v>
      </c>
      <c r="Q114" s="73">
        <f t="shared" si="3"/>
        <v>0</v>
      </c>
      <c r="R114" s="50" t="s">
        <v>27</v>
      </c>
      <c r="S114" s="71">
        <f t="shared" si="4"/>
        <v>1235.78</v>
      </c>
      <c r="T114" s="50" t="s">
        <v>27</v>
      </c>
      <c r="U114" s="71">
        <f t="shared" si="5"/>
        <v>1482.9359999999999</v>
      </c>
      <c r="V114" s="50" t="s">
        <v>27</v>
      </c>
    </row>
    <row r="115" spans="1:22" ht="15.75" x14ac:dyDescent="0.5">
      <c r="A115" s="79"/>
      <c r="B115" s="77"/>
      <c r="C115" s="108" t="s">
        <v>4</v>
      </c>
      <c r="D115" s="108"/>
      <c r="E115" s="108"/>
      <c r="F115" s="108"/>
      <c r="G115" s="108" t="s">
        <v>10</v>
      </c>
      <c r="H115" s="108"/>
      <c r="I115" s="108"/>
      <c r="J115" s="100">
        <f>Hesaplamalar!M115</f>
        <v>1235.78</v>
      </c>
      <c r="K115" s="101"/>
      <c r="L115" s="50" t="s">
        <v>27</v>
      </c>
      <c r="M115" s="71">
        <f>Hesaplamalar!O115</f>
        <v>0</v>
      </c>
      <c r="N115" s="50" t="s">
        <v>27</v>
      </c>
      <c r="O115" s="74">
        <v>50</v>
      </c>
      <c r="P115" s="75">
        <v>38.18</v>
      </c>
      <c r="Q115" s="73">
        <f t="shared" si="3"/>
        <v>0</v>
      </c>
      <c r="R115" s="50" t="s">
        <v>27</v>
      </c>
      <c r="S115" s="71">
        <f t="shared" si="4"/>
        <v>1235.78</v>
      </c>
      <c r="T115" s="50" t="s">
        <v>27</v>
      </c>
      <c r="U115" s="71">
        <f t="shared" si="5"/>
        <v>1482.9359999999999</v>
      </c>
      <c r="V115" s="50" t="s">
        <v>27</v>
      </c>
    </row>
    <row r="116" spans="1:22" ht="15.75" x14ac:dyDescent="0.5">
      <c r="A116" s="79"/>
      <c r="B116" s="77"/>
      <c r="C116" s="108" t="s">
        <v>4</v>
      </c>
      <c r="D116" s="108"/>
      <c r="E116" s="108"/>
      <c r="F116" s="108"/>
      <c r="G116" s="108" t="s">
        <v>10</v>
      </c>
      <c r="H116" s="108"/>
      <c r="I116" s="108"/>
      <c r="J116" s="100">
        <f>Hesaplamalar!M116</f>
        <v>1235.78</v>
      </c>
      <c r="K116" s="101"/>
      <c r="L116" s="50" t="s">
        <v>27</v>
      </c>
      <c r="M116" s="71">
        <f>Hesaplamalar!O116</f>
        <v>0</v>
      </c>
      <c r="N116" s="50" t="s">
        <v>27</v>
      </c>
      <c r="O116" s="74">
        <v>50</v>
      </c>
      <c r="P116" s="75">
        <v>38.18</v>
      </c>
      <c r="Q116" s="73">
        <f t="shared" si="3"/>
        <v>0</v>
      </c>
      <c r="R116" s="50" t="s">
        <v>27</v>
      </c>
      <c r="S116" s="71">
        <f t="shared" si="4"/>
        <v>1235.78</v>
      </c>
      <c r="T116" s="50" t="s">
        <v>27</v>
      </c>
      <c r="U116" s="71">
        <f t="shared" si="5"/>
        <v>1482.9359999999999</v>
      </c>
      <c r="V116" s="50" t="s">
        <v>27</v>
      </c>
    </row>
    <row r="117" spans="1:22" ht="15.75" x14ac:dyDescent="0.5">
      <c r="A117" s="79"/>
      <c r="B117" s="77"/>
      <c r="C117" s="108" t="s">
        <v>4</v>
      </c>
      <c r="D117" s="108"/>
      <c r="E117" s="108"/>
      <c r="F117" s="108"/>
      <c r="G117" s="108" t="s">
        <v>10</v>
      </c>
      <c r="H117" s="108"/>
      <c r="I117" s="108"/>
      <c r="J117" s="100">
        <f>Hesaplamalar!M117</f>
        <v>1235.78</v>
      </c>
      <c r="K117" s="101"/>
      <c r="L117" s="50" t="s">
        <v>27</v>
      </c>
      <c r="M117" s="71">
        <f>Hesaplamalar!O117</f>
        <v>0</v>
      </c>
      <c r="N117" s="50" t="s">
        <v>27</v>
      </c>
      <c r="O117" s="74">
        <v>50</v>
      </c>
      <c r="P117" s="75">
        <v>38.18</v>
      </c>
      <c r="Q117" s="73">
        <f t="shared" si="3"/>
        <v>0</v>
      </c>
      <c r="R117" s="50" t="s">
        <v>27</v>
      </c>
      <c r="S117" s="71">
        <f t="shared" si="4"/>
        <v>1235.78</v>
      </c>
      <c r="T117" s="50" t="s">
        <v>27</v>
      </c>
      <c r="U117" s="71">
        <f t="shared" si="5"/>
        <v>1482.9359999999999</v>
      </c>
      <c r="V117" s="50" t="s">
        <v>27</v>
      </c>
    </row>
    <row r="118" spans="1:22" ht="15.75" x14ac:dyDescent="0.5">
      <c r="A118" s="79"/>
      <c r="B118" s="77"/>
      <c r="C118" s="108" t="s">
        <v>4</v>
      </c>
      <c r="D118" s="108"/>
      <c r="E118" s="108"/>
      <c r="F118" s="108"/>
      <c r="G118" s="108" t="s">
        <v>10</v>
      </c>
      <c r="H118" s="108"/>
      <c r="I118" s="108"/>
      <c r="J118" s="100">
        <f>Hesaplamalar!M118</f>
        <v>1235.78</v>
      </c>
      <c r="K118" s="101"/>
      <c r="L118" s="50" t="s">
        <v>27</v>
      </c>
      <c r="M118" s="71">
        <f>Hesaplamalar!O118</f>
        <v>0</v>
      </c>
      <c r="N118" s="50" t="s">
        <v>27</v>
      </c>
      <c r="O118" s="74">
        <v>50</v>
      </c>
      <c r="P118" s="75">
        <v>38.18</v>
      </c>
      <c r="Q118" s="73">
        <f t="shared" si="3"/>
        <v>0</v>
      </c>
      <c r="R118" s="50" t="s">
        <v>27</v>
      </c>
      <c r="S118" s="71">
        <f t="shared" si="4"/>
        <v>1235.78</v>
      </c>
      <c r="T118" s="50" t="s">
        <v>27</v>
      </c>
      <c r="U118" s="71">
        <f t="shared" si="5"/>
        <v>1482.9359999999999</v>
      </c>
      <c r="V118" s="50" t="s">
        <v>27</v>
      </c>
    </row>
    <row r="119" spans="1:22" ht="15.75" x14ac:dyDescent="0.5">
      <c r="A119" s="79"/>
      <c r="B119" s="77"/>
      <c r="C119" s="108" t="s">
        <v>4</v>
      </c>
      <c r="D119" s="108"/>
      <c r="E119" s="108"/>
      <c r="F119" s="108"/>
      <c r="G119" s="108" t="s">
        <v>10</v>
      </c>
      <c r="H119" s="108"/>
      <c r="I119" s="108"/>
      <c r="J119" s="100">
        <f>Hesaplamalar!M119</f>
        <v>1235.78</v>
      </c>
      <c r="K119" s="101"/>
      <c r="L119" s="50" t="s">
        <v>27</v>
      </c>
      <c r="M119" s="71">
        <f>Hesaplamalar!O119</f>
        <v>0</v>
      </c>
      <c r="N119" s="50" t="s">
        <v>27</v>
      </c>
      <c r="O119" s="74">
        <v>50</v>
      </c>
      <c r="P119" s="75">
        <v>38.18</v>
      </c>
      <c r="Q119" s="73">
        <f t="shared" si="3"/>
        <v>0</v>
      </c>
      <c r="R119" s="50" t="s">
        <v>27</v>
      </c>
      <c r="S119" s="71">
        <f t="shared" si="4"/>
        <v>1235.78</v>
      </c>
      <c r="T119" s="50" t="s">
        <v>27</v>
      </c>
      <c r="U119" s="71">
        <f t="shared" si="5"/>
        <v>1482.9359999999999</v>
      </c>
      <c r="V119" s="50" t="s">
        <v>27</v>
      </c>
    </row>
    <row r="120" spans="1:22" ht="15.75" x14ac:dyDescent="0.5">
      <c r="A120" s="79"/>
      <c r="B120" s="77"/>
      <c r="C120" s="108" t="s">
        <v>4</v>
      </c>
      <c r="D120" s="108"/>
      <c r="E120" s="108"/>
      <c r="F120" s="108"/>
      <c r="G120" s="108" t="s">
        <v>10</v>
      </c>
      <c r="H120" s="108"/>
      <c r="I120" s="108"/>
      <c r="J120" s="100">
        <f>Hesaplamalar!M120</f>
        <v>1235.78</v>
      </c>
      <c r="K120" s="101"/>
      <c r="L120" s="50" t="s">
        <v>27</v>
      </c>
      <c r="M120" s="71">
        <f>Hesaplamalar!O120</f>
        <v>0</v>
      </c>
      <c r="N120" s="50" t="s">
        <v>27</v>
      </c>
      <c r="O120" s="74">
        <v>50</v>
      </c>
      <c r="P120" s="75">
        <v>38.18</v>
      </c>
      <c r="Q120" s="73">
        <f t="shared" si="3"/>
        <v>0</v>
      </c>
      <c r="R120" s="50" t="s">
        <v>27</v>
      </c>
      <c r="S120" s="71">
        <f t="shared" si="4"/>
        <v>1235.78</v>
      </c>
      <c r="T120" s="50" t="s">
        <v>27</v>
      </c>
      <c r="U120" s="71">
        <f t="shared" si="5"/>
        <v>1482.9359999999999</v>
      </c>
      <c r="V120" s="50" t="s">
        <v>27</v>
      </c>
    </row>
    <row r="121" spans="1:22" ht="15.75" x14ac:dyDescent="0.5">
      <c r="A121" s="79"/>
      <c r="B121" s="77"/>
      <c r="C121" s="108" t="s">
        <v>4</v>
      </c>
      <c r="D121" s="108"/>
      <c r="E121" s="108"/>
      <c r="F121" s="108"/>
      <c r="G121" s="108" t="s">
        <v>10</v>
      </c>
      <c r="H121" s="108"/>
      <c r="I121" s="108"/>
      <c r="J121" s="100">
        <f>Hesaplamalar!M121</f>
        <v>1235.78</v>
      </c>
      <c r="K121" s="101"/>
      <c r="L121" s="50" t="s">
        <v>27</v>
      </c>
      <c r="M121" s="71">
        <f>Hesaplamalar!O121</f>
        <v>0</v>
      </c>
      <c r="N121" s="50" t="s">
        <v>27</v>
      </c>
      <c r="O121" s="74">
        <v>50</v>
      </c>
      <c r="P121" s="75">
        <v>38.18</v>
      </c>
      <c r="Q121" s="73">
        <f t="shared" si="3"/>
        <v>0</v>
      </c>
      <c r="R121" s="50" t="s">
        <v>27</v>
      </c>
      <c r="S121" s="71">
        <f t="shared" si="4"/>
        <v>1235.78</v>
      </c>
      <c r="T121" s="50" t="s">
        <v>27</v>
      </c>
      <c r="U121" s="71">
        <f t="shared" si="5"/>
        <v>1482.9359999999999</v>
      </c>
      <c r="V121" s="50" t="s">
        <v>27</v>
      </c>
    </row>
    <row r="122" spans="1:22" ht="15.75" x14ac:dyDescent="0.5">
      <c r="A122" s="79"/>
      <c r="B122" s="77"/>
      <c r="C122" s="108" t="s">
        <v>4</v>
      </c>
      <c r="D122" s="108"/>
      <c r="E122" s="108"/>
      <c r="F122" s="108"/>
      <c r="G122" s="108" t="s">
        <v>10</v>
      </c>
      <c r="H122" s="108"/>
      <c r="I122" s="108"/>
      <c r="J122" s="100">
        <f>Hesaplamalar!M122</f>
        <v>1235.78</v>
      </c>
      <c r="K122" s="101"/>
      <c r="L122" s="50" t="s">
        <v>27</v>
      </c>
      <c r="M122" s="71">
        <f>Hesaplamalar!O122</f>
        <v>0</v>
      </c>
      <c r="N122" s="50" t="s">
        <v>27</v>
      </c>
      <c r="O122" s="74">
        <v>50</v>
      </c>
      <c r="P122" s="75">
        <v>38.18</v>
      </c>
      <c r="Q122" s="73">
        <f t="shared" si="3"/>
        <v>0</v>
      </c>
      <c r="R122" s="50" t="s">
        <v>27</v>
      </c>
      <c r="S122" s="71">
        <f t="shared" si="4"/>
        <v>1235.78</v>
      </c>
      <c r="T122" s="50" t="s">
        <v>27</v>
      </c>
      <c r="U122" s="71">
        <f t="shared" si="5"/>
        <v>1482.9359999999999</v>
      </c>
      <c r="V122" s="50" t="s">
        <v>27</v>
      </c>
    </row>
    <row r="123" spans="1:22" ht="15.75" x14ac:dyDescent="0.5">
      <c r="A123" s="79"/>
      <c r="B123" s="77"/>
      <c r="C123" s="108" t="s">
        <v>4</v>
      </c>
      <c r="D123" s="108"/>
      <c r="E123" s="108"/>
      <c r="F123" s="108"/>
      <c r="G123" s="108" t="s">
        <v>10</v>
      </c>
      <c r="H123" s="108"/>
      <c r="I123" s="108"/>
      <c r="J123" s="100">
        <f>Hesaplamalar!M123</f>
        <v>1235.78</v>
      </c>
      <c r="K123" s="101"/>
      <c r="L123" s="50" t="s">
        <v>27</v>
      </c>
      <c r="M123" s="71">
        <f>Hesaplamalar!O123</f>
        <v>0</v>
      </c>
      <c r="N123" s="50" t="s">
        <v>27</v>
      </c>
      <c r="O123" s="74">
        <v>50</v>
      </c>
      <c r="P123" s="75">
        <v>38.18</v>
      </c>
      <c r="Q123" s="73">
        <f t="shared" si="3"/>
        <v>0</v>
      </c>
      <c r="R123" s="50" t="s">
        <v>27</v>
      </c>
      <c r="S123" s="71">
        <f t="shared" si="4"/>
        <v>1235.78</v>
      </c>
      <c r="T123" s="50" t="s">
        <v>27</v>
      </c>
      <c r="U123" s="71">
        <f t="shared" si="5"/>
        <v>1482.9359999999999</v>
      </c>
      <c r="V123" s="50" t="s">
        <v>27</v>
      </c>
    </row>
    <row r="124" spans="1:22" ht="15.75" x14ac:dyDescent="0.5">
      <c r="A124" s="79"/>
      <c r="B124" s="77"/>
      <c r="C124" s="108" t="s">
        <v>4</v>
      </c>
      <c r="D124" s="108"/>
      <c r="E124" s="108"/>
      <c r="F124" s="108"/>
      <c r="G124" s="108" t="s">
        <v>10</v>
      </c>
      <c r="H124" s="108"/>
      <c r="I124" s="108"/>
      <c r="J124" s="100">
        <f>Hesaplamalar!M124</f>
        <v>1235.78</v>
      </c>
      <c r="K124" s="101"/>
      <c r="L124" s="50" t="s">
        <v>27</v>
      </c>
      <c r="M124" s="71">
        <f>Hesaplamalar!O124</f>
        <v>0</v>
      </c>
      <c r="N124" s="50" t="s">
        <v>27</v>
      </c>
      <c r="O124" s="74">
        <v>50</v>
      </c>
      <c r="P124" s="75">
        <v>38.18</v>
      </c>
      <c r="Q124" s="73">
        <f t="shared" si="3"/>
        <v>0</v>
      </c>
      <c r="R124" s="50" t="s">
        <v>27</v>
      </c>
      <c r="S124" s="71">
        <f t="shared" si="4"/>
        <v>1235.78</v>
      </c>
      <c r="T124" s="50" t="s">
        <v>27</v>
      </c>
      <c r="U124" s="71">
        <f t="shared" si="5"/>
        <v>1482.9359999999999</v>
      </c>
      <c r="V124" s="50" t="s">
        <v>27</v>
      </c>
    </row>
    <row r="125" spans="1:22" ht="15.75" x14ac:dyDescent="0.5">
      <c r="A125" s="79"/>
      <c r="B125" s="77"/>
      <c r="C125" s="108" t="s">
        <v>4</v>
      </c>
      <c r="D125" s="108"/>
      <c r="E125" s="108"/>
      <c r="F125" s="108"/>
      <c r="G125" s="108" t="s">
        <v>10</v>
      </c>
      <c r="H125" s="108"/>
      <c r="I125" s="108"/>
      <c r="J125" s="100">
        <f>Hesaplamalar!M125</f>
        <v>1235.78</v>
      </c>
      <c r="K125" s="101"/>
      <c r="L125" s="50" t="s">
        <v>27</v>
      </c>
      <c r="M125" s="71">
        <f>Hesaplamalar!O125</f>
        <v>0</v>
      </c>
      <c r="N125" s="50" t="s">
        <v>27</v>
      </c>
      <c r="O125" s="74">
        <v>50</v>
      </c>
      <c r="P125" s="75">
        <v>38.18</v>
      </c>
      <c r="Q125" s="73">
        <f t="shared" si="3"/>
        <v>0</v>
      </c>
      <c r="R125" s="50" t="s">
        <v>27</v>
      </c>
      <c r="S125" s="71">
        <f t="shared" si="4"/>
        <v>1235.78</v>
      </c>
      <c r="T125" s="50" t="s">
        <v>27</v>
      </c>
      <c r="U125" s="71">
        <f t="shared" si="5"/>
        <v>1482.9359999999999</v>
      </c>
      <c r="V125" s="50" t="s">
        <v>27</v>
      </c>
    </row>
    <row r="126" spans="1:22" ht="15.75" x14ac:dyDescent="0.5">
      <c r="A126" s="79"/>
      <c r="B126" s="77"/>
      <c r="C126" s="108" t="s">
        <v>4</v>
      </c>
      <c r="D126" s="108"/>
      <c r="E126" s="108"/>
      <c r="F126" s="108"/>
      <c r="G126" s="108" t="s">
        <v>10</v>
      </c>
      <c r="H126" s="108"/>
      <c r="I126" s="108"/>
      <c r="J126" s="100">
        <f>Hesaplamalar!M126</f>
        <v>1235.78</v>
      </c>
      <c r="K126" s="101"/>
      <c r="L126" s="50" t="s">
        <v>27</v>
      </c>
      <c r="M126" s="71">
        <f>Hesaplamalar!O126</f>
        <v>0</v>
      </c>
      <c r="N126" s="50" t="s">
        <v>27</v>
      </c>
      <c r="O126" s="74">
        <v>50</v>
      </c>
      <c r="P126" s="75">
        <v>38.18</v>
      </c>
      <c r="Q126" s="73">
        <f t="shared" si="3"/>
        <v>0</v>
      </c>
      <c r="R126" s="50" t="s">
        <v>27</v>
      </c>
      <c r="S126" s="71">
        <f t="shared" si="4"/>
        <v>1235.78</v>
      </c>
      <c r="T126" s="50" t="s">
        <v>27</v>
      </c>
      <c r="U126" s="71">
        <f t="shared" si="5"/>
        <v>1482.9359999999999</v>
      </c>
      <c r="V126" s="50" t="s">
        <v>27</v>
      </c>
    </row>
    <row r="127" spans="1:22" ht="15.75" x14ac:dyDescent="0.5">
      <c r="A127" s="79"/>
      <c r="B127" s="77"/>
      <c r="C127" s="108" t="s">
        <v>4</v>
      </c>
      <c r="D127" s="108"/>
      <c r="E127" s="108"/>
      <c r="F127" s="108"/>
      <c r="G127" s="108" t="s">
        <v>10</v>
      </c>
      <c r="H127" s="108"/>
      <c r="I127" s="108"/>
      <c r="J127" s="100">
        <f>Hesaplamalar!M127</f>
        <v>1235.78</v>
      </c>
      <c r="K127" s="101"/>
      <c r="L127" s="50" t="s">
        <v>27</v>
      </c>
      <c r="M127" s="71">
        <f>Hesaplamalar!O127</f>
        <v>0</v>
      </c>
      <c r="N127" s="50" t="s">
        <v>27</v>
      </c>
      <c r="O127" s="74">
        <v>50</v>
      </c>
      <c r="P127" s="75">
        <v>38.18</v>
      </c>
      <c r="Q127" s="73">
        <f t="shared" si="3"/>
        <v>0</v>
      </c>
      <c r="R127" s="50" t="s">
        <v>27</v>
      </c>
      <c r="S127" s="71">
        <f t="shared" si="4"/>
        <v>1235.78</v>
      </c>
      <c r="T127" s="50" t="s">
        <v>27</v>
      </c>
      <c r="U127" s="71">
        <f t="shared" si="5"/>
        <v>1482.9359999999999</v>
      </c>
      <c r="V127" s="50" t="s">
        <v>27</v>
      </c>
    </row>
    <row r="128" spans="1:22" ht="15.75" x14ac:dyDescent="0.5">
      <c r="A128" s="79"/>
      <c r="B128" s="77"/>
      <c r="C128" s="108" t="s">
        <v>4</v>
      </c>
      <c r="D128" s="108"/>
      <c r="E128" s="108"/>
      <c r="F128" s="108"/>
      <c r="G128" s="108" t="s">
        <v>10</v>
      </c>
      <c r="H128" s="108"/>
      <c r="I128" s="108"/>
      <c r="J128" s="100">
        <f>Hesaplamalar!M128</f>
        <v>1235.78</v>
      </c>
      <c r="K128" s="101"/>
      <c r="L128" s="50" t="s">
        <v>27</v>
      </c>
      <c r="M128" s="71">
        <f>Hesaplamalar!O128</f>
        <v>0</v>
      </c>
      <c r="N128" s="50" t="s">
        <v>27</v>
      </c>
      <c r="O128" s="74">
        <v>50</v>
      </c>
      <c r="P128" s="75">
        <v>38.18</v>
      </c>
      <c r="Q128" s="73">
        <f t="shared" si="3"/>
        <v>0</v>
      </c>
      <c r="R128" s="50" t="s">
        <v>27</v>
      </c>
      <c r="S128" s="71">
        <f t="shared" si="4"/>
        <v>1235.78</v>
      </c>
      <c r="T128" s="50" t="s">
        <v>27</v>
      </c>
      <c r="U128" s="71">
        <f t="shared" si="5"/>
        <v>1482.9359999999999</v>
      </c>
      <c r="V128" s="50" t="s">
        <v>27</v>
      </c>
    </row>
    <row r="129" spans="1:22" ht="15.75" x14ac:dyDescent="0.5">
      <c r="A129" s="79"/>
      <c r="B129" s="77"/>
      <c r="C129" s="108" t="s">
        <v>4</v>
      </c>
      <c r="D129" s="108"/>
      <c r="E129" s="108"/>
      <c r="F129" s="108"/>
      <c r="G129" s="108" t="s">
        <v>10</v>
      </c>
      <c r="H129" s="108"/>
      <c r="I129" s="108"/>
      <c r="J129" s="100">
        <f>Hesaplamalar!M129</f>
        <v>1235.78</v>
      </c>
      <c r="K129" s="101"/>
      <c r="L129" s="50" t="s">
        <v>27</v>
      </c>
      <c r="M129" s="71">
        <f>Hesaplamalar!O129</f>
        <v>0</v>
      </c>
      <c r="N129" s="50" t="s">
        <v>27</v>
      </c>
      <c r="O129" s="74">
        <v>50</v>
      </c>
      <c r="P129" s="75">
        <v>38.18</v>
      </c>
      <c r="Q129" s="73">
        <f t="shared" si="3"/>
        <v>0</v>
      </c>
      <c r="R129" s="50" t="s">
        <v>27</v>
      </c>
      <c r="S129" s="71">
        <f t="shared" si="4"/>
        <v>1235.78</v>
      </c>
      <c r="T129" s="50" t="s">
        <v>27</v>
      </c>
      <c r="U129" s="71">
        <f t="shared" si="5"/>
        <v>1482.9359999999999</v>
      </c>
      <c r="V129" s="50" t="s">
        <v>27</v>
      </c>
    </row>
    <row r="130" spans="1:22" ht="15.75" x14ac:dyDescent="0.5">
      <c r="A130" s="79"/>
      <c r="B130" s="77"/>
      <c r="C130" s="108" t="s">
        <v>4</v>
      </c>
      <c r="D130" s="108"/>
      <c r="E130" s="108"/>
      <c r="F130" s="108"/>
      <c r="G130" s="108" t="s">
        <v>10</v>
      </c>
      <c r="H130" s="108"/>
      <c r="I130" s="108"/>
      <c r="J130" s="100">
        <f>Hesaplamalar!M130</f>
        <v>1235.78</v>
      </c>
      <c r="K130" s="101"/>
      <c r="L130" s="50" t="s">
        <v>27</v>
      </c>
      <c r="M130" s="71">
        <f>Hesaplamalar!O130</f>
        <v>0</v>
      </c>
      <c r="N130" s="50" t="s">
        <v>27</v>
      </c>
      <c r="O130" s="74">
        <v>50</v>
      </c>
      <c r="P130" s="75">
        <v>38.18</v>
      </c>
      <c r="Q130" s="73">
        <f t="shared" si="3"/>
        <v>0</v>
      </c>
      <c r="R130" s="50" t="s">
        <v>27</v>
      </c>
      <c r="S130" s="71">
        <f t="shared" si="4"/>
        <v>1235.78</v>
      </c>
      <c r="T130" s="50" t="s">
        <v>27</v>
      </c>
      <c r="U130" s="71">
        <f t="shared" si="5"/>
        <v>1482.9359999999999</v>
      </c>
      <c r="V130" s="50" t="s">
        <v>27</v>
      </c>
    </row>
    <row r="131" spans="1:22" ht="15.75" x14ac:dyDescent="0.5">
      <c r="A131" s="79"/>
      <c r="B131" s="77"/>
      <c r="C131" s="108" t="s">
        <v>4</v>
      </c>
      <c r="D131" s="108"/>
      <c r="E131" s="108"/>
      <c r="F131" s="108"/>
      <c r="G131" s="108" t="s">
        <v>10</v>
      </c>
      <c r="H131" s="108"/>
      <c r="I131" s="108"/>
      <c r="J131" s="100">
        <f>Hesaplamalar!M131</f>
        <v>1235.78</v>
      </c>
      <c r="K131" s="101"/>
      <c r="L131" s="50" t="s">
        <v>27</v>
      </c>
      <c r="M131" s="71">
        <f>Hesaplamalar!O131</f>
        <v>0</v>
      </c>
      <c r="N131" s="50" t="s">
        <v>27</v>
      </c>
      <c r="O131" s="74">
        <v>50</v>
      </c>
      <c r="P131" s="75">
        <v>38.18</v>
      </c>
      <c r="Q131" s="73">
        <f t="shared" ref="Q131:Q194" si="6">ROUND(IF((O131-50)&lt;=0,0,(O131-50)*(7/100)*P131*1.3),2)</f>
        <v>0</v>
      </c>
      <c r="R131" s="50" t="s">
        <v>27</v>
      </c>
      <c r="S131" s="71">
        <f t="shared" ref="S131:S194" si="7">U131/1.2</f>
        <v>1235.78</v>
      </c>
      <c r="T131" s="50" t="s">
        <v>27</v>
      </c>
      <c r="U131" s="71">
        <f t="shared" ref="U131:U194" si="8">J131*1.2+M131+Q131</f>
        <v>1482.9359999999999</v>
      </c>
      <c r="V131" s="50" t="s">
        <v>27</v>
      </c>
    </row>
    <row r="132" spans="1:22" ht="15.75" x14ac:dyDescent="0.5">
      <c r="A132" s="79"/>
      <c r="B132" s="77"/>
      <c r="C132" s="108" t="s">
        <v>4</v>
      </c>
      <c r="D132" s="108"/>
      <c r="E132" s="108"/>
      <c r="F132" s="108"/>
      <c r="G132" s="108" t="s">
        <v>10</v>
      </c>
      <c r="H132" s="108"/>
      <c r="I132" s="108"/>
      <c r="J132" s="100">
        <f>Hesaplamalar!M132</f>
        <v>1235.78</v>
      </c>
      <c r="K132" s="101"/>
      <c r="L132" s="50" t="s">
        <v>27</v>
      </c>
      <c r="M132" s="71">
        <f>Hesaplamalar!O132</f>
        <v>0</v>
      </c>
      <c r="N132" s="50" t="s">
        <v>27</v>
      </c>
      <c r="O132" s="74">
        <v>50</v>
      </c>
      <c r="P132" s="75">
        <v>38.18</v>
      </c>
      <c r="Q132" s="73">
        <f t="shared" si="6"/>
        <v>0</v>
      </c>
      <c r="R132" s="50" t="s">
        <v>27</v>
      </c>
      <c r="S132" s="71">
        <f t="shared" si="7"/>
        <v>1235.78</v>
      </c>
      <c r="T132" s="50" t="s">
        <v>27</v>
      </c>
      <c r="U132" s="71">
        <f t="shared" si="8"/>
        <v>1482.9359999999999</v>
      </c>
      <c r="V132" s="50" t="s">
        <v>27</v>
      </c>
    </row>
    <row r="133" spans="1:22" ht="15.75" x14ac:dyDescent="0.5">
      <c r="A133" s="79"/>
      <c r="B133" s="77"/>
      <c r="C133" s="108" t="s">
        <v>4</v>
      </c>
      <c r="D133" s="108"/>
      <c r="E133" s="108"/>
      <c r="F133" s="108"/>
      <c r="G133" s="108" t="s">
        <v>10</v>
      </c>
      <c r="H133" s="108"/>
      <c r="I133" s="108"/>
      <c r="J133" s="100">
        <f>Hesaplamalar!M133</f>
        <v>1235.78</v>
      </c>
      <c r="K133" s="101"/>
      <c r="L133" s="50" t="s">
        <v>27</v>
      </c>
      <c r="M133" s="71">
        <f>Hesaplamalar!O133</f>
        <v>0</v>
      </c>
      <c r="N133" s="50" t="s">
        <v>27</v>
      </c>
      <c r="O133" s="74">
        <v>50</v>
      </c>
      <c r="P133" s="75">
        <v>38.18</v>
      </c>
      <c r="Q133" s="73">
        <f t="shared" si="6"/>
        <v>0</v>
      </c>
      <c r="R133" s="50" t="s">
        <v>27</v>
      </c>
      <c r="S133" s="71">
        <f t="shared" si="7"/>
        <v>1235.78</v>
      </c>
      <c r="T133" s="50" t="s">
        <v>27</v>
      </c>
      <c r="U133" s="71">
        <f t="shared" si="8"/>
        <v>1482.9359999999999</v>
      </c>
      <c r="V133" s="50" t="s">
        <v>27</v>
      </c>
    </row>
    <row r="134" spans="1:22" ht="15.75" x14ac:dyDescent="0.5">
      <c r="A134" s="79"/>
      <c r="B134" s="77"/>
      <c r="C134" s="108" t="s">
        <v>4</v>
      </c>
      <c r="D134" s="108"/>
      <c r="E134" s="108"/>
      <c r="F134" s="108"/>
      <c r="G134" s="108" t="s">
        <v>10</v>
      </c>
      <c r="H134" s="108"/>
      <c r="I134" s="108"/>
      <c r="J134" s="100">
        <f>Hesaplamalar!M134</f>
        <v>1235.78</v>
      </c>
      <c r="K134" s="101"/>
      <c r="L134" s="50" t="s">
        <v>27</v>
      </c>
      <c r="M134" s="71">
        <f>Hesaplamalar!O134</f>
        <v>0</v>
      </c>
      <c r="N134" s="50" t="s">
        <v>27</v>
      </c>
      <c r="O134" s="74">
        <v>50</v>
      </c>
      <c r="P134" s="75">
        <v>38.18</v>
      </c>
      <c r="Q134" s="73">
        <f t="shared" si="6"/>
        <v>0</v>
      </c>
      <c r="R134" s="50" t="s">
        <v>27</v>
      </c>
      <c r="S134" s="71">
        <f t="shared" si="7"/>
        <v>1235.78</v>
      </c>
      <c r="T134" s="50" t="s">
        <v>27</v>
      </c>
      <c r="U134" s="71">
        <f t="shared" si="8"/>
        <v>1482.9359999999999</v>
      </c>
      <c r="V134" s="50" t="s">
        <v>27</v>
      </c>
    </row>
    <row r="135" spans="1:22" ht="15.75" x14ac:dyDescent="0.5">
      <c r="A135" s="79"/>
      <c r="B135" s="77"/>
      <c r="C135" s="108" t="s">
        <v>4</v>
      </c>
      <c r="D135" s="108"/>
      <c r="E135" s="108"/>
      <c r="F135" s="108"/>
      <c r="G135" s="108" t="s">
        <v>10</v>
      </c>
      <c r="H135" s="108"/>
      <c r="I135" s="108"/>
      <c r="J135" s="100">
        <f>Hesaplamalar!M135</f>
        <v>1235.78</v>
      </c>
      <c r="K135" s="101"/>
      <c r="L135" s="50" t="s">
        <v>27</v>
      </c>
      <c r="M135" s="71">
        <f>Hesaplamalar!O135</f>
        <v>0</v>
      </c>
      <c r="N135" s="50" t="s">
        <v>27</v>
      </c>
      <c r="O135" s="74">
        <v>50</v>
      </c>
      <c r="P135" s="75">
        <v>38.18</v>
      </c>
      <c r="Q135" s="73">
        <f t="shared" si="6"/>
        <v>0</v>
      </c>
      <c r="R135" s="50" t="s">
        <v>27</v>
      </c>
      <c r="S135" s="71">
        <f t="shared" si="7"/>
        <v>1235.78</v>
      </c>
      <c r="T135" s="50" t="s">
        <v>27</v>
      </c>
      <c r="U135" s="71">
        <f t="shared" si="8"/>
        <v>1482.9359999999999</v>
      </c>
      <c r="V135" s="50" t="s">
        <v>27</v>
      </c>
    </row>
    <row r="136" spans="1:22" ht="15.75" x14ac:dyDescent="0.5">
      <c r="A136" s="79"/>
      <c r="B136" s="77"/>
      <c r="C136" s="108" t="s">
        <v>4</v>
      </c>
      <c r="D136" s="108"/>
      <c r="E136" s="108"/>
      <c r="F136" s="108"/>
      <c r="G136" s="108" t="s">
        <v>10</v>
      </c>
      <c r="H136" s="108"/>
      <c r="I136" s="108"/>
      <c r="J136" s="100">
        <f>Hesaplamalar!M136</f>
        <v>1235.78</v>
      </c>
      <c r="K136" s="101"/>
      <c r="L136" s="50" t="s">
        <v>27</v>
      </c>
      <c r="M136" s="71">
        <f>Hesaplamalar!O136</f>
        <v>0</v>
      </c>
      <c r="N136" s="50" t="s">
        <v>27</v>
      </c>
      <c r="O136" s="74">
        <v>50</v>
      </c>
      <c r="P136" s="75">
        <v>38.18</v>
      </c>
      <c r="Q136" s="73">
        <f t="shared" si="6"/>
        <v>0</v>
      </c>
      <c r="R136" s="50" t="s">
        <v>27</v>
      </c>
      <c r="S136" s="71">
        <f t="shared" si="7"/>
        <v>1235.78</v>
      </c>
      <c r="T136" s="50" t="s">
        <v>27</v>
      </c>
      <c r="U136" s="71">
        <f t="shared" si="8"/>
        <v>1482.9359999999999</v>
      </c>
      <c r="V136" s="50" t="s">
        <v>27</v>
      </c>
    </row>
    <row r="137" spans="1:22" ht="15.75" x14ac:dyDescent="0.5">
      <c r="A137" s="79"/>
      <c r="B137" s="77"/>
      <c r="C137" s="108" t="s">
        <v>4</v>
      </c>
      <c r="D137" s="108"/>
      <c r="E137" s="108"/>
      <c r="F137" s="108"/>
      <c r="G137" s="108" t="s">
        <v>10</v>
      </c>
      <c r="H137" s="108"/>
      <c r="I137" s="108"/>
      <c r="J137" s="100">
        <f>Hesaplamalar!M137</f>
        <v>1235.78</v>
      </c>
      <c r="K137" s="101"/>
      <c r="L137" s="50" t="s">
        <v>27</v>
      </c>
      <c r="M137" s="71">
        <f>Hesaplamalar!O137</f>
        <v>0</v>
      </c>
      <c r="N137" s="50" t="s">
        <v>27</v>
      </c>
      <c r="O137" s="74">
        <v>50</v>
      </c>
      <c r="P137" s="75">
        <v>38.18</v>
      </c>
      <c r="Q137" s="73">
        <f t="shared" si="6"/>
        <v>0</v>
      </c>
      <c r="R137" s="50" t="s">
        <v>27</v>
      </c>
      <c r="S137" s="71">
        <f t="shared" si="7"/>
        <v>1235.78</v>
      </c>
      <c r="T137" s="50" t="s">
        <v>27</v>
      </c>
      <c r="U137" s="71">
        <f t="shared" si="8"/>
        <v>1482.9359999999999</v>
      </c>
      <c r="V137" s="50" t="s">
        <v>27</v>
      </c>
    </row>
    <row r="138" spans="1:22" ht="15.75" x14ac:dyDescent="0.5">
      <c r="A138" s="79"/>
      <c r="B138" s="77"/>
      <c r="C138" s="108" t="s">
        <v>4</v>
      </c>
      <c r="D138" s="108"/>
      <c r="E138" s="108"/>
      <c r="F138" s="108"/>
      <c r="G138" s="108" t="s">
        <v>10</v>
      </c>
      <c r="H138" s="108"/>
      <c r="I138" s="108"/>
      <c r="J138" s="100">
        <f>Hesaplamalar!M138</f>
        <v>1235.78</v>
      </c>
      <c r="K138" s="101"/>
      <c r="L138" s="50" t="s">
        <v>27</v>
      </c>
      <c r="M138" s="71">
        <f>Hesaplamalar!O138</f>
        <v>0</v>
      </c>
      <c r="N138" s="50" t="s">
        <v>27</v>
      </c>
      <c r="O138" s="74">
        <v>50</v>
      </c>
      <c r="P138" s="75">
        <v>38.18</v>
      </c>
      <c r="Q138" s="73">
        <f t="shared" si="6"/>
        <v>0</v>
      </c>
      <c r="R138" s="50" t="s">
        <v>27</v>
      </c>
      <c r="S138" s="71">
        <f t="shared" si="7"/>
        <v>1235.78</v>
      </c>
      <c r="T138" s="50" t="s">
        <v>27</v>
      </c>
      <c r="U138" s="71">
        <f t="shared" si="8"/>
        <v>1482.9359999999999</v>
      </c>
      <c r="V138" s="50" t="s">
        <v>27</v>
      </c>
    </row>
    <row r="139" spans="1:22" ht="15.75" x14ac:dyDescent="0.5">
      <c r="A139" s="79"/>
      <c r="B139" s="77"/>
      <c r="C139" s="108" t="s">
        <v>4</v>
      </c>
      <c r="D139" s="108"/>
      <c r="E139" s="108"/>
      <c r="F139" s="108"/>
      <c r="G139" s="108" t="s">
        <v>10</v>
      </c>
      <c r="H139" s="108"/>
      <c r="I139" s="108"/>
      <c r="J139" s="100">
        <f>Hesaplamalar!M139</f>
        <v>1235.78</v>
      </c>
      <c r="K139" s="101"/>
      <c r="L139" s="50" t="s">
        <v>27</v>
      </c>
      <c r="M139" s="71">
        <f>Hesaplamalar!O139</f>
        <v>0</v>
      </c>
      <c r="N139" s="50" t="s">
        <v>27</v>
      </c>
      <c r="O139" s="74">
        <v>50</v>
      </c>
      <c r="P139" s="75">
        <v>38.18</v>
      </c>
      <c r="Q139" s="73">
        <f t="shared" si="6"/>
        <v>0</v>
      </c>
      <c r="R139" s="50" t="s">
        <v>27</v>
      </c>
      <c r="S139" s="71">
        <f t="shared" si="7"/>
        <v>1235.78</v>
      </c>
      <c r="T139" s="50" t="s">
        <v>27</v>
      </c>
      <c r="U139" s="71">
        <f t="shared" si="8"/>
        <v>1482.9359999999999</v>
      </c>
      <c r="V139" s="50" t="s">
        <v>27</v>
      </c>
    </row>
    <row r="140" spans="1:22" ht="15.75" x14ac:dyDescent="0.5">
      <c r="A140" s="79"/>
      <c r="B140" s="77"/>
      <c r="C140" s="108" t="s">
        <v>4</v>
      </c>
      <c r="D140" s="108"/>
      <c r="E140" s="108"/>
      <c r="F140" s="108"/>
      <c r="G140" s="108" t="s">
        <v>10</v>
      </c>
      <c r="H140" s="108"/>
      <c r="I140" s="108"/>
      <c r="J140" s="100">
        <f>Hesaplamalar!M140</f>
        <v>1235.78</v>
      </c>
      <c r="K140" s="101"/>
      <c r="L140" s="50" t="s">
        <v>27</v>
      </c>
      <c r="M140" s="71">
        <f>Hesaplamalar!O140</f>
        <v>0</v>
      </c>
      <c r="N140" s="50" t="s">
        <v>27</v>
      </c>
      <c r="O140" s="74">
        <v>50</v>
      </c>
      <c r="P140" s="75">
        <v>38.18</v>
      </c>
      <c r="Q140" s="73">
        <f t="shared" si="6"/>
        <v>0</v>
      </c>
      <c r="R140" s="50" t="s">
        <v>27</v>
      </c>
      <c r="S140" s="71">
        <f t="shared" si="7"/>
        <v>1235.78</v>
      </c>
      <c r="T140" s="50" t="s">
        <v>27</v>
      </c>
      <c r="U140" s="71">
        <f t="shared" si="8"/>
        <v>1482.9359999999999</v>
      </c>
      <c r="V140" s="50" t="s">
        <v>27</v>
      </c>
    </row>
    <row r="141" spans="1:22" ht="15.75" x14ac:dyDescent="0.5">
      <c r="A141" s="79"/>
      <c r="B141" s="77"/>
      <c r="C141" s="108" t="s">
        <v>4</v>
      </c>
      <c r="D141" s="108"/>
      <c r="E141" s="108"/>
      <c r="F141" s="108"/>
      <c r="G141" s="108" t="s">
        <v>10</v>
      </c>
      <c r="H141" s="108"/>
      <c r="I141" s="108"/>
      <c r="J141" s="100">
        <f>Hesaplamalar!M141</f>
        <v>1235.78</v>
      </c>
      <c r="K141" s="101"/>
      <c r="L141" s="50" t="s">
        <v>27</v>
      </c>
      <c r="M141" s="71">
        <f>Hesaplamalar!O141</f>
        <v>0</v>
      </c>
      <c r="N141" s="50" t="s">
        <v>27</v>
      </c>
      <c r="O141" s="74">
        <v>50</v>
      </c>
      <c r="P141" s="75">
        <v>38.18</v>
      </c>
      <c r="Q141" s="73">
        <f t="shared" si="6"/>
        <v>0</v>
      </c>
      <c r="R141" s="50" t="s">
        <v>27</v>
      </c>
      <c r="S141" s="71">
        <f t="shared" si="7"/>
        <v>1235.78</v>
      </c>
      <c r="T141" s="50" t="s">
        <v>27</v>
      </c>
      <c r="U141" s="71">
        <f t="shared" si="8"/>
        <v>1482.9359999999999</v>
      </c>
      <c r="V141" s="50" t="s">
        <v>27</v>
      </c>
    </row>
    <row r="142" spans="1:22" ht="15.75" x14ac:dyDescent="0.5">
      <c r="A142" s="79"/>
      <c r="B142" s="77"/>
      <c r="C142" s="108" t="s">
        <v>4</v>
      </c>
      <c r="D142" s="108"/>
      <c r="E142" s="108"/>
      <c r="F142" s="108"/>
      <c r="G142" s="108" t="s">
        <v>10</v>
      </c>
      <c r="H142" s="108"/>
      <c r="I142" s="108"/>
      <c r="J142" s="100">
        <f>Hesaplamalar!M142</f>
        <v>1235.78</v>
      </c>
      <c r="K142" s="101"/>
      <c r="L142" s="50" t="s">
        <v>27</v>
      </c>
      <c r="M142" s="71">
        <f>Hesaplamalar!O142</f>
        <v>0</v>
      </c>
      <c r="N142" s="50" t="s">
        <v>27</v>
      </c>
      <c r="O142" s="74">
        <v>50</v>
      </c>
      <c r="P142" s="75">
        <v>38.18</v>
      </c>
      <c r="Q142" s="73">
        <f t="shared" si="6"/>
        <v>0</v>
      </c>
      <c r="R142" s="50" t="s">
        <v>27</v>
      </c>
      <c r="S142" s="71">
        <f t="shared" si="7"/>
        <v>1235.78</v>
      </c>
      <c r="T142" s="50" t="s">
        <v>27</v>
      </c>
      <c r="U142" s="71">
        <f t="shared" si="8"/>
        <v>1482.9359999999999</v>
      </c>
      <c r="V142" s="50" t="s">
        <v>27</v>
      </c>
    </row>
    <row r="143" spans="1:22" ht="15.75" x14ac:dyDescent="0.5">
      <c r="A143" s="79"/>
      <c r="B143" s="77"/>
      <c r="C143" s="108" t="s">
        <v>4</v>
      </c>
      <c r="D143" s="108"/>
      <c r="E143" s="108"/>
      <c r="F143" s="108"/>
      <c r="G143" s="108" t="s">
        <v>10</v>
      </c>
      <c r="H143" s="108"/>
      <c r="I143" s="108"/>
      <c r="J143" s="100">
        <f>Hesaplamalar!M143</f>
        <v>1235.78</v>
      </c>
      <c r="K143" s="101"/>
      <c r="L143" s="50" t="s">
        <v>27</v>
      </c>
      <c r="M143" s="71">
        <f>Hesaplamalar!O143</f>
        <v>0</v>
      </c>
      <c r="N143" s="50" t="s">
        <v>27</v>
      </c>
      <c r="O143" s="74">
        <v>50</v>
      </c>
      <c r="P143" s="75">
        <v>38.18</v>
      </c>
      <c r="Q143" s="73">
        <f t="shared" si="6"/>
        <v>0</v>
      </c>
      <c r="R143" s="50" t="s">
        <v>27</v>
      </c>
      <c r="S143" s="71">
        <f t="shared" si="7"/>
        <v>1235.78</v>
      </c>
      <c r="T143" s="50" t="s">
        <v>27</v>
      </c>
      <c r="U143" s="71">
        <f t="shared" si="8"/>
        <v>1482.9359999999999</v>
      </c>
      <c r="V143" s="50" t="s">
        <v>27</v>
      </c>
    </row>
    <row r="144" spans="1:22" ht="15.75" x14ac:dyDescent="0.5">
      <c r="A144" s="79"/>
      <c r="B144" s="77"/>
      <c r="C144" s="108" t="s">
        <v>4</v>
      </c>
      <c r="D144" s="108"/>
      <c r="E144" s="108"/>
      <c r="F144" s="108"/>
      <c r="G144" s="108" t="s">
        <v>10</v>
      </c>
      <c r="H144" s="108"/>
      <c r="I144" s="108"/>
      <c r="J144" s="100">
        <f>Hesaplamalar!M144</f>
        <v>1235.78</v>
      </c>
      <c r="K144" s="101"/>
      <c r="L144" s="50" t="s">
        <v>27</v>
      </c>
      <c r="M144" s="71">
        <f>Hesaplamalar!O144</f>
        <v>0</v>
      </c>
      <c r="N144" s="50" t="s">
        <v>27</v>
      </c>
      <c r="O144" s="74">
        <v>50</v>
      </c>
      <c r="P144" s="75">
        <v>38.18</v>
      </c>
      <c r="Q144" s="73">
        <f t="shared" si="6"/>
        <v>0</v>
      </c>
      <c r="R144" s="50" t="s">
        <v>27</v>
      </c>
      <c r="S144" s="71">
        <f t="shared" si="7"/>
        <v>1235.78</v>
      </c>
      <c r="T144" s="50" t="s">
        <v>27</v>
      </c>
      <c r="U144" s="71">
        <f t="shared" si="8"/>
        <v>1482.9359999999999</v>
      </c>
      <c r="V144" s="50" t="s">
        <v>27</v>
      </c>
    </row>
    <row r="145" spans="1:22" ht="15.75" x14ac:dyDescent="0.5">
      <c r="A145" s="79"/>
      <c r="B145" s="77"/>
      <c r="C145" s="108" t="s">
        <v>4</v>
      </c>
      <c r="D145" s="108"/>
      <c r="E145" s="108"/>
      <c r="F145" s="108"/>
      <c r="G145" s="108" t="s">
        <v>10</v>
      </c>
      <c r="H145" s="108"/>
      <c r="I145" s="108"/>
      <c r="J145" s="100">
        <f>Hesaplamalar!M145</f>
        <v>1235.78</v>
      </c>
      <c r="K145" s="101"/>
      <c r="L145" s="50" t="s">
        <v>27</v>
      </c>
      <c r="M145" s="71">
        <f>Hesaplamalar!O145</f>
        <v>0</v>
      </c>
      <c r="N145" s="50" t="s">
        <v>27</v>
      </c>
      <c r="O145" s="74">
        <v>50</v>
      </c>
      <c r="P145" s="75">
        <v>38.18</v>
      </c>
      <c r="Q145" s="73">
        <f t="shared" si="6"/>
        <v>0</v>
      </c>
      <c r="R145" s="50" t="s">
        <v>27</v>
      </c>
      <c r="S145" s="71">
        <f t="shared" si="7"/>
        <v>1235.78</v>
      </c>
      <c r="T145" s="50" t="s">
        <v>27</v>
      </c>
      <c r="U145" s="71">
        <f t="shared" si="8"/>
        <v>1482.9359999999999</v>
      </c>
      <c r="V145" s="50" t="s">
        <v>27</v>
      </c>
    </row>
    <row r="146" spans="1:22" ht="15.75" x14ac:dyDescent="0.5">
      <c r="A146" s="79"/>
      <c r="B146" s="77"/>
      <c r="C146" s="108" t="s">
        <v>4</v>
      </c>
      <c r="D146" s="108"/>
      <c r="E146" s="108"/>
      <c r="F146" s="108"/>
      <c r="G146" s="108" t="s">
        <v>10</v>
      </c>
      <c r="H146" s="108"/>
      <c r="I146" s="108"/>
      <c r="J146" s="100">
        <f>Hesaplamalar!M146</f>
        <v>1235.78</v>
      </c>
      <c r="K146" s="101"/>
      <c r="L146" s="50" t="s">
        <v>27</v>
      </c>
      <c r="M146" s="71">
        <f>Hesaplamalar!O146</f>
        <v>0</v>
      </c>
      <c r="N146" s="50" t="s">
        <v>27</v>
      </c>
      <c r="O146" s="74">
        <v>50</v>
      </c>
      <c r="P146" s="75">
        <v>38.18</v>
      </c>
      <c r="Q146" s="73">
        <f t="shared" si="6"/>
        <v>0</v>
      </c>
      <c r="R146" s="50" t="s">
        <v>27</v>
      </c>
      <c r="S146" s="71">
        <f t="shared" si="7"/>
        <v>1235.78</v>
      </c>
      <c r="T146" s="50" t="s">
        <v>27</v>
      </c>
      <c r="U146" s="71">
        <f t="shared" si="8"/>
        <v>1482.9359999999999</v>
      </c>
      <c r="V146" s="50" t="s">
        <v>27</v>
      </c>
    </row>
    <row r="147" spans="1:22" ht="15.75" x14ac:dyDescent="0.5">
      <c r="A147" s="79"/>
      <c r="B147" s="77"/>
      <c r="C147" s="108" t="s">
        <v>4</v>
      </c>
      <c r="D147" s="108"/>
      <c r="E147" s="108"/>
      <c r="F147" s="108"/>
      <c r="G147" s="108" t="s">
        <v>10</v>
      </c>
      <c r="H147" s="108"/>
      <c r="I147" s="108"/>
      <c r="J147" s="100">
        <f>Hesaplamalar!M147</f>
        <v>1235.78</v>
      </c>
      <c r="K147" s="101"/>
      <c r="L147" s="50" t="s">
        <v>27</v>
      </c>
      <c r="M147" s="71">
        <f>Hesaplamalar!O147</f>
        <v>0</v>
      </c>
      <c r="N147" s="50" t="s">
        <v>27</v>
      </c>
      <c r="O147" s="74">
        <v>50</v>
      </c>
      <c r="P147" s="75">
        <v>38.18</v>
      </c>
      <c r="Q147" s="73">
        <f t="shared" si="6"/>
        <v>0</v>
      </c>
      <c r="R147" s="50" t="s">
        <v>27</v>
      </c>
      <c r="S147" s="71">
        <f t="shared" si="7"/>
        <v>1235.78</v>
      </c>
      <c r="T147" s="50" t="s">
        <v>27</v>
      </c>
      <c r="U147" s="71">
        <f t="shared" si="8"/>
        <v>1482.9359999999999</v>
      </c>
      <c r="V147" s="50" t="s">
        <v>27</v>
      </c>
    </row>
    <row r="148" spans="1:22" ht="15.75" x14ac:dyDescent="0.5">
      <c r="A148" s="79"/>
      <c r="B148" s="77"/>
      <c r="C148" s="108" t="s">
        <v>4</v>
      </c>
      <c r="D148" s="108"/>
      <c r="E148" s="108"/>
      <c r="F148" s="108"/>
      <c r="G148" s="108" t="s">
        <v>10</v>
      </c>
      <c r="H148" s="108"/>
      <c r="I148" s="108"/>
      <c r="J148" s="100">
        <f>Hesaplamalar!M148</f>
        <v>1235.78</v>
      </c>
      <c r="K148" s="101"/>
      <c r="L148" s="50" t="s">
        <v>27</v>
      </c>
      <c r="M148" s="71">
        <f>Hesaplamalar!O148</f>
        <v>0</v>
      </c>
      <c r="N148" s="50" t="s">
        <v>27</v>
      </c>
      <c r="O148" s="74">
        <v>50</v>
      </c>
      <c r="P148" s="75">
        <v>38.18</v>
      </c>
      <c r="Q148" s="73">
        <f t="shared" si="6"/>
        <v>0</v>
      </c>
      <c r="R148" s="50" t="s">
        <v>27</v>
      </c>
      <c r="S148" s="71">
        <f t="shared" si="7"/>
        <v>1235.78</v>
      </c>
      <c r="T148" s="50" t="s">
        <v>27</v>
      </c>
      <c r="U148" s="71">
        <f t="shared" si="8"/>
        <v>1482.9359999999999</v>
      </c>
      <c r="V148" s="50" t="s">
        <v>27</v>
      </c>
    </row>
    <row r="149" spans="1:22" ht="15.75" x14ac:dyDescent="0.5">
      <c r="A149" s="79"/>
      <c r="B149" s="77"/>
      <c r="C149" s="108" t="s">
        <v>4</v>
      </c>
      <c r="D149" s="108"/>
      <c r="E149" s="108"/>
      <c r="F149" s="108"/>
      <c r="G149" s="108" t="s">
        <v>10</v>
      </c>
      <c r="H149" s="108"/>
      <c r="I149" s="108"/>
      <c r="J149" s="100">
        <f>Hesaplamalar!M149</f>
        <v>1235.78</v>
      </c>
      <c r="K149" s="101"/>
      <c r="L149" s="50" t="s">
        <v>27</v>
      </c>
      <c r="M149" s="71">
        <f>Hesaplamalar!O149</f>
        <v>0</v>
      </c>
      <c r="N149" s="50" t="s">
        <v>27</v>
      </c>
      <c r="O149" s="74">
        <v>50</v>
      </c>
      <c r="P149" s="75">
        <v>38.18</v>
      </c>
      <c r="Q149" s="73">
        <f t="shared" si="6"/>
        <v>0</v>
      </c>
      <c r="R149" s="50" t="s">
        <v>27</v>
      </c>
      <c r="S149" s="71">
        <f t="shared" si="7"/>
        <v>1235.78</v>
      </c>
      <c r="T149" s="50" t="s">
        <v>27</v>
      </c>
      <c r="U149" s="71">
        <f t="shared" si="8"/>
        <v>1482.9359999999999</v>
      </c>
      <c r="V149" s="50" t="s">
        <v>27</v>
      </c>
    </row>
    <row r="150" spans="1:22" ht="15.75" x14ac:dyDescent="0.5">
      <c r="A150" s="79"/>
      <c r="B150" s="77"/>
      <c r="C150" s="108" t="s">
        <v>4</v>
      </c>
      <c r="D150" s="108"/>
      <c r="E150" s="108"/>
      <c r="F150" s="108"/>
      <c r="G150" s="108" t="s">
        <v>10</v>
      </c>
      <c r="H150" s="108"/>
      <c r="I150" s="108"/>
      <c r="J150" s="100">
        <f>Hesaplamalar!M150</f>
        <v>1235.78</v>
      </c>
      <c r="K150" s="101"/>
      <c r="L150" s="50" t="s">
        <v>27</v>
      </c>
      <c r="M150" s="71">
        <f>Hesaplamalar!O150</f>
        <v>0</v>
      </c>
      <c r="N150" s="50" t="s">
        <v>27</v>
      </c>
      <c r="O150" s="74">
        <v>50</v>
      </c>
      <c r="P150" s="75">
        <v>38.18</v>
      </c>
      <c r="Q150" s="73">
        <f t="shared" si="6"/>
        <v>0</v>
      </c>
      <c r="R150" s="50" t="s">
        <v>27</v>
      </c>
      <c r="S150" s="71">
        <f t="shared" si="7"/>
        <v>1235.78</v>
      </c>
      <c r="T150" s="50" t="s">
        <v>27</v>
      </c>
      <c r="U150" s="71">
        <f t="shared" si="8"/>
        <v>1482.9359999999999</v>
      </c>
      <c r="V150" s="50" t="s">
        <v>27</v>
      </c>
    </row>
    <row r="151" spans="1:22" ht="15.75" x14ac:dyDescent="0.5">
      <c r="A151" s="79"/>
      <c r="B151" s="77"/>
      <c r="C151" s="108" t="s">
        <v>4</v>
      </c>
      <c r="D151" s="108"/>
      <c r="E151" s="108"/>
      <c r="F151" s="108"/>
      <c r="G151" s="108" t="s">
        <v>10</v>
      </c>
      <c r="H151" s="108"/>
      <c r="I151" s="108"/>
      <c r="J151" s="100">
        <f>Hesaplamalar!M151</f>
        <v>1235.78</v>
      </c>
      <c r="K151" s="101"/>
      <c r="L151" s="50" t="s">
        <v>27</v>
      </c>
      <c r="M151" s="71">
        <f>Hesaplamalar!O151</f>
        <v>0</v>
      </c>
      <c r="N151" s="50" t="s">
        <v>27</v>
      </c>
      <c r="O151" s="74">
        <v>50</v>
      </c>
      <c r="P151" s="75">
        <v>38.18</v>
      </c>
      <c r="Q151" s="73">
        <f t="shared" si="6"/>
        <v>0</v>
      </c>
      <c r="R151" s="50" t="s">
        <v>27</v>
      </c>
      <c r="S151" s="71">
        <f t="shared" si="7"/>
        <v>1235.78</v>
      </c>
      <c r="T151" s="50" t="s">
        <v>27</v>
      </c>
      <c r="U151" s="71">
        <f t="shared" si="8"/>
        <v>1482.9359999999999</v>
      </c>
      <c r="V151" s="50" t="s">
        <v>27</v>
      </c>
    </row>
    <row r="152" spans="1:22" ht="15.75" x14ac:dyDescent="0.5">
      <c r="A152" s="79"/>
      <c r="B152" s="77"/>
      <c r="C152" s="108" t="s">
        <v>4</v>
      </c>
      <c r="D152" s="108"/>
      <c r="E152" s="108"/>
      <c r="F152" s="108"/>
      <c r="G152" s="108" t="s">
        <v>10</v>
      </c>
      <c r="H152" s="108"/>
      <c r="I152" s="108"/>
      <c r="J152" s="100">
        <f>Hesaplamalar!M152</f>
        <v>1235.78</v>
      </c>
      <c r="K152" s="101"/>
      <c r="L152" s="50" t="s">
        <v>27</v>
      </c>
      <c r="M152" s="71">
        <f>Hesaplamalar!O152</f>
        <v>0</v>
      </c>
      <c r="N152" s="50" t="s">
        <v>27</v>
      </c>
      <c r="O152" s="74">
        <v>50</v>
      </c>
      <c r="P152" s="75">
        <v>38.18</v>
      </c>
      <c r="Q152" s="73">
        <f t="shared" si="6"/>
        <v>0</v>
      </c>
      <c r="R152" s="50" t="s">
        <v>27</v>
      </c>
      <c r="S152" s="71">
        <f t="shared" si="7"/>
        <v>1235.78</v>
      </c>
      <c r="T152" s="50" t="s">
        <v>27</v>
      </c>
      <c r="U152" s="71">
        <f t="shared" si="8"/>
        <v>1482.9359999999999</v>
      </c>
      <c r="V152" s="50" t="s">
        <v>27</v>
      </c>
    </row>
    <row r="153" spans="1:22" ht="15.75" x14ac:dyDescent="0.5">
      <c r="A153" s="79"/>
      <c r="B153" s="77"/>
      <c r="C153" s="108" t="s">
        <v>4</v>
      </c>
      <c r="D153" s="108"/>
      <c r="E153" s="108"/>
      <c r="F153" s="108"/>
      <c r="G153" s="108" t="s">
        <v>10</v>
      </c>
      <c r="H153" s="108"/>
      <c r="I153" s="108"/>
      <c r="J153" s="100">
        <f>Hesaplamalar!M153</f>
        <v>1235.78</v>
      </c>
      <c r="K153" s="101"/>
      <c r="L153" s="50" t="s">
        <v>27</v>
      </c>
      <c r="M153" s="71">
        <f>Hesaplamalar!O153</f>
        <v>0</v>
      </c>
      <c r="N153" s="50" t="s">
        <v>27</v>
      </c>
      <c r="O153" s="74">
        <v>50</v>
      </c>
      <c r="P153" s="75">
        <v>38.18</v>
      </c>
      <c r="Q153" s="73">
        <f t="shared" si="6"/>
        <v>0</v>
      </c>
      <c r="R153" s="50" t="s">
        <v>27</v>
      </c>
      <c r="S153" s="71">
        <f t="shared" si="7"/>
        <v>1235.78</v>
      </c>
      <c r="T153" s="50" t="s">
        <v>27</v>
      </c>
      <c r="U153" s="71">
        <f t="shared" si="8"/>
        <v>1482.9359999999999</v>
      </c>
      <c r="V153" s="50" t="s">
        <v>27</v>
      </c>
    </row>
    <row r="154" spans="1:22" ht="15.75" x14ac:dyDescent="0.5">
      <c r="A154" s="79"/>
      <c r="B154" s="77"/>
      <c r="C154" s="108" t="s">
        <v>4</v>
      </c>
      <c r="D154" s="108"/>
      <c r="E154" s="108"/>
      <c r="F154" s="108"/>
      <c r="G154" s="108" t="s">
        <v>10</v>
      </c>
      <c r="H154" s="108"/>
      <c r="I154" s="108"/>
      <c r="J154" s="100">
        <f>Hesaplamalar!M154</f>
        <v>1235.78</v>
      </c>
      <c r="K154" s="101"/>
      <c r="L154" s="50" t="s">
        <v>27</v>
      </c>
      <c r="M154" s="71">
        <f>Hesaplamalar!O154</f>
        <v>0</v>
      </c>
      <c r="N154" s="50" t="s">
        <v>27</v>
      </c>
      <c r="O154" s="74">
        <v>50</v>
      </c>
      <c r="P154" s="75">
        <v>38.18</v>
      </c>
      <c r="Q154" s="73">
        <f t="shared" si="6"/>
        <v>0</v>
      </c>
      <c r="R154" s="50" t="s">
        <v>27</v>
      </c>
      <c r="S154" s="71">
        <f t="shared" si="7"/>
        <v>1235.78</v>
      </c>
      <c r="T154" s="50" t="s">
        <v>27</v>
      </c>
      <c r="U154" s="71">
        <f t="shared" si="8"/>
        <v>1482.9359999999999</v>
      </c>
      <c r="V154" s="50" t="s">
        <v>27</v>
      </c>
    </row>
    <row r="155" spans="1:22" ht="15.75" x14ac:dyDescent="0.5">
      <c r="A155" s="79"/>
      <c r="B155" s="77"/>
      <c r="C155" s="108" t="s">
        <v>4</v>
      </c>
      <c r="D155" s="108"/>
      <c r="E155" s="108"/>
      <c r="F155" s="108"/>
      <c r="G155" s="108" t="s">
        <v>10</v>
      </c>
      <c r="H155" s="108"/>
      <c r="I155" s="108"/>
      <c r="J155" s="100">
        <f>Hesaplamalar!M155</f>
        <v>1235.78</v>
      </c>
      <c r="K155" s="101"/>
      <c r="L155" s="50" t="s">
        <v>27</v>
      </c>
      <c r="M155" s="71">
        <f>Hesaplamalar!O155</f>
        <v>0</v>
      </c>
      <c r="N155" s="50" t="s">
        <v>27</v>
      </c>
      <c r="O155" s="74">
        <v>50</v>
      </c>
      <c r="P155" s="75">
        <v>38.18</v>
      </c>
      <c r="Q155" s="73">
        <f t="shared" si="6"/>
        <v>0</v>
      </c>
      <c r="R155" s="50" t="s">
        <v>27</v>
      </c>
      <c r="S155" s="71">
        <f t="shared" si="7"/>
        <v>1235.78</v>
      </c>
      <c r="T155" s="50" t="s">
        <v>27</v>
      </c>
      <c r="U155" s="71">
        <f t="shared" si="8"/>
        <v>1482.9359999999999</v>
      </c>
      <c r="V155" s="50" t="s">
        <v>27</v>
      </c>
    </row>
    <row r="156" spans="1:22" ht="15.75" x14ac:dyDescent="0.5">
      <c r="A156" s="79"/>
      <c r="B156" s="77"/>
      <c r="C156" s="108" t="s">
        <v>4</v>
      </c>
      <c r="D156" s="108"/>
      <c r="E156" s="108"/>
      <c r="F156" s="108"/>
      <c r="G156" s="108" t="s">
        <v>10</v>
      </c>
      <c r="H156" s="108"/>
      <c r="I156" s="108"/>
      <c r="J156" s="100">
        <f>Hesaplamalar!M156</f>
        <v>1235.78</v>
      </c>
      <c r="K156" s="101"/>
      <c r="L156" s="50" t="s">
        <v>27</v>
      </c>
      <c r="M156" s="71">
        <f>Hesaplamalar!O156</f>
        <v>0</v>
      </c>
      <c r="N156" s="50" t="s">
        <v>27</v>
      </c>
      <c r="O156" s="74">
        <v>50</v>
      </c>
      <c r="P156" s="75">
        <v>38.18</v>
      </c>
      <c r="Q156" s="73">
        <f t="shared" si="6"/>
        <v>0</v>
      </c>
      <c r="R156" s="50" t="s">
        <v>27</v>
      </c>
      <c r="S156" s="71">
        <f t="shared" si="7"/>
        <v>1235.78</v>
      </c>
      <c r="T156" s="50" t="s">
        <v>27</v>
      </c>
      <c r="U156" s="71">
        <f t="shared" si="8"/>
        <v>1482.9359999999999</v>
      </c>
      <c r="V156" s="50" t="s">
        <v>27</v>
      </c>
    </row>
    <row r="157" spans="1:22" ht="15.75" x14ac:dyDescent="0.5">
      <c r="A157" s="79"/>
      <c r="B157" s="77"/>
      <c r="C157" s="108" t="s">
        <v>4</v>
      </c>
      <c r="D157" s="108"/>
      <c r="E157" s="108"/>
      <c r="F157" s="108"/>
      <c r="G157" s="108" t="s">
        <v>10</v>
      </c>
      <c r="H157" s="108"/>
      <c r="I157" s="108"/>
      <c r="J157" s="100">
        <f>Hesaplamalar!M157</f>
        <v>1235.78</v>
      </c>
      <c r="K157" s="101"/>
      <c r="L157" s="50" t="s">
        <v>27</v>
      </c>
      <c r="M157" s="71">
        <f>Hesaplamalar!O157</f>
        <v>0</v>
      </c>
      <c r="N157" s="50" t="s">
        <v>27</v>
      </c>
      <c r="O157" s="74">
        <v>50</v>
      </c>
      <c r="P157" s="75">
        <v>38.18</v>
      </c>
      <c r="Q157" s="73">
        <f t="shared" si="6"/>
        <v>0</v>
      </c>
      <c r="R157" s="50" t="s">
        <v>27</v>
      </c>
      <c r="S157" s="71">
        <f t="shared" si="7"/>
        <v>1235.78</v>
      </c>
      <c r="T157" s="50" t="s">
        <v>27</v>
      </c>
      <c r="U157" s="71">
        <f t="shared" si="8"/>
        <v>1482.9359999999999</v>
      </c>
      <c r="V157" s="50" t="s">
        <v>27</v>
      </c>
    </row>
    <row r="158" spans="1:22" ht="15.75" x14ac:dyDescent="0.5">
      <c r="A158" s="79"/>
      <c r="B158" s="77"/>
      <c r="C158" s="108" t="s">
        <v>4</v>
      </c>
      <c r="D158" s="108"/>
      <c r="E158" s="108"/>
      <c r="F158" s="108"/>
      <c r="G158" s="108" t="s">
        <v>10</v>
      </c>
      <c r="H158" s="108"/>
      <c r="I158" s="108"/>
      <c r="J158" s="100">
        <f>Hesaplamalar!M158</f>
        <v>1235.78</v>
      </c>
      <c r="K158" s="101"/>
      <c r="L158" s="50" t="s">
        <v>27</v>
      </c>
      <c r="M158" s="71">
        <f>Hesaplamalar!O158</f>
        <v>0</v>
      </c>
      <c r="N158" s="50" t="s">
        <v>27</v>
      </c>
      <c r="O158" s="74">
        <v>50</v>
      </c>
      <c r="P158" s="75">
        <v>38.18</v>
      </c>
      <c r="Q158" s="73">
        <f t="shared" si="6"/>
        <v>0</v>
      </c>
      <c r="R158" s="50" t="s">
        <v>27</v>
      </c>
      <c r="S158" s="71">
        <f t="shared" si="7"/>
        <v>1235.78</v>
      </c>
      <c r="T158" s="50" t="s">
        <v>27</v>
      </c>
      <c r="U158" s="71">
        <f t="shared" si="8"/>
        <v>1482.9359999999999</v>
      </c>
      <c r="V158" s="50" t="s">
        <v>27</v>
      </c>
    </row>
    <row r="159" spans="1:22" ht="15.75" x14ac:dyDescent="0.5">
      <c r="A159" s="79"/>
      <c r="B159" s="77"/>
      <c r="C159" s="108" t="s">
        <v>4</v>
      </c>
      <c r="D159" s="108"/>
      <c r="E159" s="108"/>
      <c r="F159" s="108"/>
      <c r="G159" s="108" t="s">
        <v>10</v>
      </c>
      <c r="H159" s="108"/>
      <c r="I159" s="108"/>
      <c r="J159" s="100">
        <f>Hesaplamalar!M159</f>
        <v>1235.78</v>
      </c>
      <c r="K159" s="101"/>
      <c r="L159" s="50" t="s">
        <v>27</v>
      </c>
      <c r="M159" s="71">
        <f>Hesaplamalar!O159</f>
        <v>0</v>
      </c>
      <c r="N159" s="50" t="s">
        <v>27</v>
      </c>
      <c r="O159" s="74">
        <v>50</v>
      </c>
      <c r="P159" s="75">
        <v>38.18</v>
      </c>
      <c r="Q159" s="73">
        <f t="shared" si="6"/>
        <v>0</v>
      </c>
      <c r="R159" s="50" t="s">
        <v>27</v>
      </c>
      <c r="S159" s="71">
        <f t="shared" si="7"/>
        <v>1235.78</v>
      </c>
      <c r="T159" s="50" t="s">
        <v>27</v>
      </c>
      <c r="U159" s="71">
        <f t="shared" si="8"/>
        <v>1482.9359999999999</v>
      </c>
      <c r="V159" s="50" t="s">
        <v>27</v>
      </c>
    </row>
    <row r="160" spans="1:22" ht="15.75" x14ac:dyDescent="0.5">
      <c r="A160" s="79"/>
      <c r="B160" s="77"/>
      <c r="C160" s="108" t="s">
        <v>4</v>
      </c>
      <c r="D160" s="108"/>
      <c r="E160" s="108"/>
      <c r="F160" s="108"/>
      <c r="G160" s="108" t="s">
        <v>10</v>
      </c>
      <c r="H160" s="108"/>
      <c r="I160" s="108"/>
      <c r="J160" s="100">
        <f>Hesaplamalar!M160</f>
        <v>1235.78</v>
      </c>
      <c r="K160" s="101"/>
      <c r="L160" s="50" t="s">
        <v>27</v>
      </c>
      <c r="M160" s="71">
        <f>Hesaplamalar!O160</f>
        <v>0</v>
      </c>
      <c r="N160" s="50" t="s">
        <v>27</v>
      </c>
      <c r="O160" s="74">
        <v>50</v>
      </c>
      <c r="P160" s="75">
        <v>38.18</v>
      </c>
      <c r="Q160" s="73">
        <f t="shared" si="6"/>
        <v>0</v>
      </c>
      <c r="R160" s="50" t="s">
        <v>27</v>
      </c>
      <c r="S160" s="71">
        <f t="shared" si="7"/>
        <v>1235.78</v>
      </c>
      <c r="T160" s="50" t="s">
        <v>27</v>
      </c>
      <c r="U160" s="71">
        <f t="shared" si="8"/>
        <v>1482.9359999999999</v>
      </c>
      <c r="V160" s="50" t="s">
        <v>27</v>
      </c>
    </row>
    <row r="161" spans="1:22" ht="15.75" x14ac:dyDescent="0.5">
      <c r="A161" s="79"/>
      <c r="B161" s="77"/>
      <c r="C161" s="108" t="s">
        <v>4</v>
      </c>
      <c r="D161" s="108"/>
      <c r="E161" s="108"/>
      <c r="F161" s="108"/>
      <c r="G161" s="108" t="s">
        <v>10</v>
      </c>
      <c r="H161" s="108"/>
      <c r="I161" s="108"/>
      <c r="J161" s="100">
        <f>Hesaplamalar!M161</f>
        <v>1235.78</v>
      </c>
      <c r="K161" s="101"/>
      <c r="L161" s="50" t="s">
        <v>27</v>
      </c>
      <c r="M161" s="71">
        <f>Hesaplamalar!O161</f>
        <v>0</v>
      </c>
      <c r="N161" s="50" t="s">
        <v>27</v>
      </c>
      <c r="O161" s="74">
        <v>50</v>
      </c>
      <c r="P161" s="75">
        <v>38.18</v>
      </c>
      <c r="Q161" s="73">
        <f t="shared" si="6"/>
        <v>0</v>
      </c>
      <c r="R161" s="50" t="s">
        <v>27</v>
      </c>
      <c r="S161" s="71">
        <f t="shared" si="7"/>
        <v>1235.78</v>
      </c>
      <c r="T161" s="50" t="s">
        <v>27</v>
      </c>
      <c r="U161" s="71">
        <f t="shared" si="8"/>
        <v>1482.9359999999999</v>
      </c>
      <c r="V161" s="50" t="s">
        <v>27</v>
      </c>
    </row>
    <row r="162" spans="1:22" ht="15.75" x14ac:dyDescent="0.5">
      <c r="A162" s="79"/>
      <c r="B162" s="77"/>
      <c r="C162" s="108" t="s">
        <v>4</v>
      </c>
      <c r="D162" s="108"/>
      <c r="E162" s="108"/>
      <c r="F162" s="108"/>
      <c r="G162" s="108" t="s">
        <v>10</v>
      </c>
      <c r="H162" s="108"/>
      <c r="I162" s="108"/>
      <c r="J162" s="100">
        <f>Hesaplamalar!M162</f>
        <v>1235.78</v>
      </c>
      <c r="K162" s="101"/>
      <c r="L162" s="50" t="s">
        <v>27</v>
      </c>
      <c r="M162" s="71">
        <f>Hesaplamalar!O162</f>
        <v>0</v>
      </c>
      <c r="N162" s="50" t="s">
        <v>27</v>
      </c>
      <c r="O162" s="74">
        <v>50</v>
      </c>
      <c r="P162" s="75">
        <v>38.18</v>
      </c>
      <c r="Q162" s="73">
        <f t="shared" si="6"/>
        <v>0</v>
      </c>
      <c r="R162" s="50" t="s">
        <v>27</v>
      </c>
      <c r="S162" s="71">
        <f t="shared" si="7"/>
        <v>1235.78</v>
      </c>
      <c r="T162" s="50" t="s">
        <v>27</v>
      </c>
      <c r="U162" s="71">
        <f t="shared" si="8"/>
        <v>1482.9359999999999</v>
      </c>
      <c r="V162" s="50" t="s">
        <v>27</v>
      </c>
    </row>
    <row r="163" spans="1:22" ht="15.75" x14ac:dyDescent="0.5">
      <c r="A163" s="79"/>
      <c r="B163" s="77"/>
      <c r="C163" s="108" t="s">
        <v>4</v>
      </c>
      <c r="D163" s="108"/>
      <c r="E163" s="108"/>
      <c r="F163" s="108"/>
      <c r="G163" s="108" t="s">
        <v>10</v>
      </c>
      <c r="H163" s="108"/>
      <c r="I163" s="108"/>
      <c r="J163" s="100">
        <f>Hesaplamalar!M163</f>
        <v>1235.78</v>
      </c>
      <c r="K163" s="101"/>
      <c r="L163" s="50" t="s">
        <v>27</v>
      </c>
      <c r="M163" s="71">
        <f>Hesaplamalar!O163</f>
        <v>0</v>
      </c>
      <c r="N163" s="50" t="s">
        <v>27</v>
      </c>
      <c r="O163" s="74">
        <v>50</v>
      </c>
      <c r="P163" s="75">
        <v>38.18</v>
      </c>
      <c r="Q163" s="73">
        <f t="shared" si="6"/>
        <v>0</v>
      </c>
      <c r="R163" s="50" t="s">
        <v>27</v>
      </c>
      <c r="S163" s="71">
        <f t="shared" si="7"/>
        <v>1235.78</v>
      </c>
      <c r="T163" s="50" t="s">
        <v>27</v>
      </c>
      <c r="U163" s="71">
        <f t="shared" si="8"/>
        <v>1482.9359999999999</v>
      </c>
      <c r="V163" s="50" t="s">
        <v>27</v>
      </c>
    </row>
    <row r="164" spans="1:22" ht="15.75" x14ac:dyDescent="0.5">
      <c r="A164" s="79"/>
      <c r="B164" s="77"/>
      <c r="C164" s="108" t="s">
        <v>4</v>
      </c>
      <c r="D164" s="108"/>
      <c r="E164" s="108"/>
      <c r="F164" s="108"/>
      <c r="G164" s="108" t="s">
        <v>10</v>
      </c>
      <c r="H164" s="108"/>
      <c r="I164" s="108"/>
      <c r="J164" s="100">
        <f>Hesaplamalar!M164</f>
        <v>1235.78</v>
      </c>
      <c r="K164" s="101"/>
      <c r="L164" s="50" t="s">
        <v>27</v>
      </c>
      <c r="M164" s="71">
        <f>Hesaplamalar!O164</f>
        <v>0</v>
      </c>
      <c r="N164" s="50" t="s">
        <v>27</v>
      </c>
      <c r="O164" s="74">
        <v>50</v>
      </c>
      <c r="P164" s="75">
        <v>38.18</v>
      </c>
      <c r="Q164" s="73">
        <f t="shared" si="6"/>
        <v>0</v>
      </c>
      <c r="R164" s="50" t="s">
        <v>27</v>
      </c>
      <c r="S164" s="71">
        <f t="shared" si="7"/>
        <v>1235.78</v>
      </c>
      <c r="T164" s="50" t="s">
        <v>27</v>
      </c>
      <c r="U164" s="71">
        <f t="shared" si="8"/>
        <v>1482.9359999999999</v>
      </c>
      <c r="V164" s="50" t="s">
        <v>27</v>
      </c>
    </row>
    <row r="165" spans="1:22" ht="15.75" x14ac:dyDescent="0.5">
      <c r="A165" s="79"/>
      <c r="B165" s="77"/>
      <c r="C165" s="108" t="s">
        <v>4</v>
      </c>
      <c r="D165" s="108"/>
      <c r="E165" s="108"/>
      <c r="F165" s="108"/>
      <c r="G165" s="108" t="s">
        <v>10</v>
      </c>
      <c r="H165" s="108"/>
      <c r="I165" s="108"/>
      <c r="J165" s="100">
        <f>Hesaplamalar!M165</f>
        <v>1235.78</v>
      </c>
      <c r="K165" s="101"/>
      <c r="L165" s="50" t="s">
        <v>27</v>
      </c>
      <c r="M165" s="71">
        <f>Hesaplamalar!O165</f>
        <v>0</v>
      </c>
      <c r="N165" s="50" t="s">
        <v>27</v>
      </c>
      <c r="O165" s="74">
        <v>50</v>
      </c>
      <c r="P165" s="75">
        <v>38.18</v>
      </c>
      <c r="Q165" s="73">
        <f t="shared" si="6"/>
        <v>0</v>
      </c>
      <c r="R165" s="50" t="s">
        <v>27</v>
      </c>
      <c r="S165" s="71">
        <f t="shared" si="7"/>
        <v>1235.78</v>
      </c>
      <c r="T165" s="50" t="s">
        <v>27</v>
      </c>
      <c r="U165" s="71">
        <f t="shared" si="8"/>
        <v>1482.9359999999999</v>
      </c>
      <c r="V165" s="50" t="s">
        <v>27</v>
      </c>
    </row>
    <row r="166" spans="1:22" ht="15.75" x14ac:dyDescent="0.5">
      <c r="A166" s="79"/>
      <c r="B166" s="77"/>
      <c r="C166" s="108" t="s">
        <v>4</v>
      </c>
      <c r="D166" s="108"/>
      <c r="E166" s="108"/>
      <c r="F166" s="108"/>
      <c r="G166" s="108" t="s">
        <v>10</v>
      </c>
      <c r="H166" s="108"/>
      <c r="I166" s="108"/>
      <c r="J166" s="100">
        <f>Hesaplamalar!M166</f>
        <v>1235.78</v>
      </c>
      <c r="K166" s="101"/>
      <c r="L166" s="50" t="s">
        <v>27</v>
      </c>
      <c r="M166" s="71">
        <f>Hesaplamalar!O166</f>
        <v>0</v>
      </c>
      <c r="N166" s="50" t="s">
        <v>27</v>
      </c>
      <c r="O166" s="74">
        <v>50</v>
      </c>
      <c r="P166" s="75">
        <v>38.18</v>
      </c>
      <c r="Q166" s="73">
        <f t="shared" si="6"/>
        <v>0</v>
      </c>
      <c r="R166" s="50" t="s">
        <v>27</v>
      </c>
      <c r="S166" s="71">
        <f t="shared" si="7"/>
        <v>1235.78</v>
      </c>
      <c r="T166" s="50" t="s">
        <v>27</v>
      </c>
      <c r="U166" s="71">
        <f t="shared" si="8"/>
        <v>1482.9359999999999</v>
      </c>
      <c r="V166" s="50" t="s">
        <v>27</v>
      </c>
    </row>
    <row r="167" spans="1:22" ht="15.75" x14ac:dyDescent="0.5">
      <c r="A167" s="79"/>
      <c r="B167" s="77"/>
      <c r="C167" s="108" t="s">
        <v>4</v>
      </c>
      <c r="D167" s="108"/>
      <c r="E167" s="108"/>
      <c r="F167" s="108"/>
      <c r="G167" s="108" t="s">
        <v>10</v>
      </c>
      <c r="H167" s="108"/>
      <c r="I167" s="108"/>
      <c r="J167" s="100">
        <f>Hesaplamalar!M167</f>
        <v>1235.78</v>
      </c>
      <c r="K167" s="101"/>
      <c r="L167" s="50" t="s">
        <v>27</v>
      </c>
      <c r="M167" s="71">
        <f>Hesaplamalar!O167</f>
        <v>0</v>
      </c>
      <c r="N167" s="50" t="s">
        <v>27</v>
      </c>
      <c r="O167" s="74">
        <v>50</v>
      </c>
      <c r="P167" s="75">
        <v>38.18</v>
      </c>
      <c r="Q167" s="73">
        <f t="shared" si="6"/>
        <v>0</v>
      </c>
      <c r="R167" s="50" t="s">
        <v>27</v>
      </c>
      <c r="S167" s="71">
        <f t="shared" si="7"/>
        <v>1235.78</v>
      </c>
      <c r="T167" s="50" t="s">
        <v>27</v>
      </c>
      <c r="U167" s="71">
        <f t="shared" si="8"/>
        <v>1482.9359999999999</v>
      </c>
      <c r="V167" s="50" t="s">
        <v>27</v>
      </c>
    </row>
    <row r="168" spans="1:22" ht="15.75" x14ac:dyDescent="0.5">
      <c r="A168" s="79"/>
      <c r="B168" s="77"/>
      <c r="C168" s="108" t="s">
        <v>4</v>
      </c>
      <c r="D168" s="108"/>
      <c r="E168" s="108"/>
      <c r="F168" s="108"/>
      <c r="G168" s="108" t="s">
        <v>10</v>
      </c>
      <c r="H168" s="108"/>
      <c r="I168" s="108"/>
      <c r="J168" s="100">
        <f>Hesaplamalar!M168</f>
        <v>1235.78</v>
      </c>
      <c r="K168" s="101"/>
      <c r="L168" s="50" t="s">
        <v>27</v>
      </c>
      <c r="M168" s="71">
        <f>Hesaplamalar!O168</f>
        <v>0</v>
      </c>
      <c r="N168" s="50" t="s">
        <v>27</v>
      </c>
      <c r="O168" s="74">
        <v>50</v>
      </c>
      <c r="P168" s="75">
        <v>38.18</v>
      </c>
      <c r="Q168" s="73">
        <f t="shared" si="6"/>
        <v>0</v>
      </c>
      <c r="R168" s="50" t="s">
        <v>27</v>
      </c>
      <c r="S168" s="71">
        <f t="shared" si="7"/>
        <v>1235.78</v>
      </c>
      <c r="T168" s="50" t="s">
        <v>27</v>
      </c>
      <c r="U168" s="71">
        <f t="shared" si="8"/>
        <v>1482.9359999999999</v>
      </c>
      <c r="V168" s="50" t="s">
        <v>27</v>
      </c>
    </row>
    <row r="169" spans="1:22" ht="15.75" x14ac:dyDescent="0.5">
      <c r="A169" s="79"/>
      <c r="B169" s="77"/>
      <c r="C169" s="108" t="s">
        <v>4</v>
      </c>
      <c r="D169" s="108"/>
      <c r="E169" s="108"/>
      <c r="F169" s="108"/>
      <c r="G169" s="108" t="s">
        <v>10</v>
      </c>
      <c r="H169" s="108"/>
      <c r="I169" s="108"/>
      <c r="J169" s="100">
        <f>Hesaplamalar!M169</f>
        <v>1235.78</v>
      </c>
      <c r="K169" s="101"/>
      <c r="L169" s="50" t="s">
        <v>27</v>
      </c>
      <c r="M169" s="71">
        <f>Hesaplamalar!O169</f>
        <v>0</v>
      </c>
      <c r="N169" s="50" t="s">
        <v>27</v>
      </c>
      <c r="O169" s="74">
        <v>50</v>
      </c>
      <c r="P169" s="75">
        <v>38.18</v>
      </c>
      <c r="Q169" s="73">
        <f t="shared" si="6"/>
        <v>0</v>
      </c>
      <c r="R169" s="50" t="s">
        <v>27</v>
      </c>
      <c r="S169" s="71">
        <f t="shared" si="7"/>
        <v>1235.78</v>
      </c>
      <c r="T169" s="50" t="s">
        <v>27</v>
      </c>
      <c r="U169" s="71">
        <f t="shared" si="8"/>
        <v>1482.9359999999999</v>
      </c>
      <c r="V169" s="50" t="s">
        <v>27</v>
      </c>
    </row>
    <row r="170" spans="1:22" ht="15.75" x14ac:dyDescent="0.5">
      <c r="A170" s="79"/>
      <c r="B170" s="77"/>
      <c r="C170" s="108" t="s">
        <v>4</v>
      </c>
      <c r="D170" s="108"/>
      <c r="E170" s="108"/>
      <c r="F170" s="108"/>
      <c r="G170" s="108" t="s">
        <v>10</v>
      </c>
      <c r="H170" s="108"/>
      <c r="I170" s="108"/>
      <c r="J170" s="100">
        <f>Hesaplamalar!M170</f>
        <v>1235.78</v>
      </c>
      <c r="K170" s="101"/>
      <c r="L170" s="50" t="s">
        <v>27</v>
      </c>
      <c r="M170" s="71">
        <f>Hesaplamalar!O170</f>
        <v>0</v>
      </c>
      <c r="N170" s="50" t="s">
        <v>27</v>
      </c>
      <c r="O170" s="74">
        <v>50</v>
      </c>
      <c r="P170" s="75">
        <v>38.18</v>
      </c>
      <c r="Q170" s="73">
        <f t="shared" si="6"/>
        <v>0</v>
      </c>
      <c r="R170" s="50" t="s">
        <v>27</v>
      </c>
      <c r="S170" s="71">
        <f t="shared" si="7"/>
        <v>1235.78</v>
      </c>
      <c r="T170" s="50" t="s">
        <v>27</v>
      </c>
      <c r="U170" s="71">
        <f t="shared" si="8"/>
        <v>1482.9359999999999</v>
      </c>
      <c r="V170" s="50" t="s">
        <v>27</v>
      </c>
    </row>
    <row r="171" spans="1:22" ht="15.75" x14ac:dyDescent="0.5">
      <c r="A171" s="79"/>
      <c r="B171" s="77"/>
      <c r="C171" s="108" t="s">
        <v>4</v>
      </c>
      <c r="D171" s="108"/>
      <c r="E171" s="108"/>
      <c r="F171" s="108"/>
      <c r="G171" s="108" t="s">
        <v>10</v>
      </c>
      <c r="H171" s="108"/>
      <c r="I171" s="108"/>
      <c r="J171" s="100">
        <f>Hesaplamalar!M171</f>
        <v>1235.78</v>
      </c>
      <c r="K171" s="101"/>
      <c r="L171" s="50" t="s">
        <v>27</v>
      </c>
      <c r="M171" s="71">
        <f>Hesaplamalar!O171</f>
        <v>0</v>
      </c>
      <c r="N171" s="50" t="s">
        <v>27</v>
      </c>
      <c r="O171" s="74">
        <v>50</v>
      </c>
      <c r="P171" s="75">
        <v>38.18</v>
      </c>
      <c r="Q171" s="73">
        <f t="shared" si="6"/>
        <v>0</v>
      </c>
      <c r="R171" s="50" t="s">
        <v>27</v>
      </c>
      <c r="S171" s="71">
        <f t="shared" si="7"/>
        <v>1235.78</v>
      </c>
      <c r="T171" s="50" t="s">
        <v>27</v>
      </c>
      <c r="U171" s="71">
        <f t="shared" si="8"/>
        <v>1482.9359999999999</v>
      </c>
      <c r="V171" s="50" t="s">
        <v>27</v>
      </c>
    </row>
    <row r="172" spans="1:22" ht="15.75" x14ac:dyDescent="0.5">
      <c r="A172" s="79"/>
      <c r="B172" s="77"/>
      <c r="C172" s="108" t="s">
        <v>4</v>
      </c>
      <c r="D172" s="108"/>
      <c r="E172" s="108"/>
      <c r="F172" s="108"/>
      <c r="G172" s="108" t="s">
        <v>10</v>
      </c>
      <c r="H172" s="108"/>
      <c r="I172" s="108"/>
      <c r="J172" s="100">
        <f>Hesaplamalar!M172</f>
        <v>1235.78</v>
      </c>
      <c r="K172" s="101"/>
      <c r="L172" s="50" t="s">
        <v>27</v>
      </c>
      <c r="M172" s="71">
        <f>Hesaplamalar!O172</f>
        <v>0</v>
      </c>
      <c r="N172" s="50" t="s">
        <v>27</v>
      </c>
      <c r="O172" s="74">
        <v>50</v>
      </c>
      <c r="P172" s="75">
        <v>38.18</v>
      </c>
      <c r="Q172" s="73">
        <f t="shared" si="6"/>
        <v>0</v>
      </c>
      <c r="R172" s="50" t="s">
        <v>27</v>
      </c>
      <c r="S172" s="71">
        <f t="shared" si="7"/>
        <v>1235.78</v>
      </c>
      <c r="T172" s="50" t="s">
        <v>27</v>
      </c>
      <c r="U172" s="71">
        <f t="shared" si="8"/>
        <v>1482.9359999999999</v>
      </c>
      <c r="V172" s="50" t="s">
        <v>27</v>
      </c>
    </row>
    <row r="173" spans="1:22" ht="15.75" x14ac:dyDescent="0.5">
      <c r="A173" s="79"/>
      <c r="B173" s="77"/>
      <c r="C173" s="108" t="s">
        <v>4</v>
      </c>
      <c r="D173" s="108"/>
      <c r="E173" s="108"/>
      <c r="F173" s="108"/>
      <c r="G173" s="108" t="s">
        <v>10</v>
      </c>
      <c r="H173" s="108"/>
      <c r="I173" s="108"/>
      <c r="J173" s="100">
        <f>Hesaplamalar!M173</f>
        <v>1235.78</v>
      </c>
      <c r="K173" s="101"/>
      <c r="L173" s="50" t="s">
        <v>27</v>
      </c>
      <c r="M173" s="71">
        <f>Hesaplamalar!O173</f>
        <v>0</v>
      </c>
      <c r="N173" s="50" t="s">
        <v>27</v>
      </c>
      <c r="O173" s="74">
        <v>50</v>
      </c>
      <c r="P173" s="75">
        <v>38.18</v>
      </c>
      <c r="Q173" s="73">
        <f t="shared" si="6"/>
        <v>0</v>
      </c>
      <c r="R173" s="50" t="s">
        <v>27</v>
      </c>
      <c r="S173" s="71">
        <f t="shared" si="7"/>
        <v>1235.78</v>
      </c>
      <c r="T173" s="50" t="s">
        <v>27</v>
      </c>
      <c r="U173" s="71">
        <f t="shared" si="8"/>
        <v>1482.9359999999999</v>
      </c>
      <c r="V173" s="50" t="s">
        <v>27</v>
      </c>
    </row>
    <row r="174" spans="1:22" ht="15.75" x14ac:dyDescent="0.5">
      <c r="A174" s="79"/>
      <c r="B174" s="77"/>
      <c r="C174" s="108" t="s">
        <v>4</v>
      </c>
      <c r="D174" s="108"/>
      <c r="E174" s="108"/>
      <c r="F174" s="108"/>
      <c r="G174" s="108" t="s">
        <v>10</v>
      </c>
      <c r="H174" s="108"/>
      <c r="I174" s="108"/>
      <c r="J174" s="100">
        <f>Hesaplamalar!M174</f>
        <v>1235.78</v>
      </c>
      <c r="K174" s="101"/>
      <c r="L174" s="50" t="s">
        <v>27</v>
      </c>
      <c r="M174" s="71">
        <f>Hesaplamalar!O174</f>
        <v>0</v>
      </c>
      <c r="N174" s="50" t="s">
        <v>27</v>
      </c>
      <c r="O174" s="74">
        <v>50</v>
      </c>
      <c r="P174" s="75">
        <v>38.18</v>
      </c>
      <c r="Q174" s="73">
        <f t="shared" si="6"/>
        <v>0</v>
      </c>
      <c r="R174" s="50" t="s">
        <v>27</v>
      </c>
      <c r="S174" s="71">
        <f t="shared" si="7"/>
        <v>1235.78</v>
      </c>
      <c r="T174" s="50" t="s">
        <v>27</v>
      </c>
      <c r="U174" s="71">
        <f t="shared" si="8"/>
        <v>1482.9359999999999</v>
      </c>
      <c r="V174" s="50" t="s">
        <v>27</v>
      </c>
    </row>
    <row r="175" spans="1:22" ht="15.75" x14ac:dyDescent="0.5">
      <c r="A175" s="79"/>
      <c r="B175" s="77"/>
      <c r="C175" s="108" t="s">
        <v>4</v>
      </c>
      <c r="D175" s="108"/>
      <c r="E175" s="108"/>
      <c r="F175" s="108"/>
      <c r="G175" s="108" t="s">
        <v>10</v>
      </c>
      <c r="H175" s="108"/>
      <c r="I175" s="108"/>
      <c r="J175" s="100">
        <f>Hesaplamalar!M175</f>
        <v>1235.78</v>
      </c>
      <c r="K175" s="101"/>
      <c r="L175" s="50" t="s">
        <v>27</v>
      </c>
      <c r="M175" s="71">
        <f>Hesaplamalar!O175</f>
        <v>0</v>
      </c>
      <c r="N175" s="50" t="s">
        <v>27</v>
      </c>
      <c r="O175" s="74">
        <v>50</v>
      </c>
      <c r="P175" s="75">
        <v>38.18</v>
      </c>
      <c r="Q175" s="73">
        <f t="shared" si="6"/>
        <v>0</v>
      </c>
      <c r="R175" s="50" t="s">
        <v>27</v>
      </c>
      <c r="S175" s="71">
        <f t="shared" si="7"/>
        <v>1235.78</v>
      </c>
      <c r="T175" s="50" t="s">
        <v>27</v>
      </c>
      <c r="U175" s="71">
        <f t="shared" si="8"/>
        <v>1482.9359999999999</v>
      </c>
      <c r="V175" s="50" t="s">
        <v>27</v>
      </c>
    </row>
    <row r="176" spans="1:22" ht="15.75" x14ac:dyDescent="0.5">
      <c r="A176" s="79"/>
      <c r="B176" s="77"/>
      <c r="C176" s="108" t="s">
        <v>4</v>
      </c>
      <c r="D176" s="108"/>
      <c r="E176" s="108"/>
      <c r="F176" s="108"/>
      <c r="G176" s="108" t="s">
        <v>10</v>
      </c>
      <c r="H176" s="108"/>
      <c r="I176" s="108"/>
      <c r="J176" s="100">
        <f>Hesaplamalar!M176</f>
        <v>1235.78</v>
      </c>
      <c r="K176" s="101"/>
      <c r="L176" s="50" t="s">
        <v>27</v>
      </c>
      <c r="M176" s="71">
        <f>Hesaplamalar!O176</f>
        <v>0</v>
      </c>
      <c r="N176" s="50" t="s">
        <v>27</v>
      </c>
      <c r="O176" s="74">
        <v>50</v>
      </c>
      <c r="P176" s="75">
        <v>38.18</v>
      </c>
      <c r="Q176" s="73">
        <f t="shared" si="6"/>
        <v>0</v>
      </c>
      <c r="R176" s="50" t="s">
        <v>27</v>
      </c>
      <c r="S176" s="71">
        <f t="shared" si="7"/>
        <v>1235.78</v>
      </c>
      <c r="T176" s="50" t="s">
        <v>27</v>
      </c>
      <c r="U176" s="71">
        <f t="shared" si="8"/>
        <v>1482.9359999999999</v>
      </c>
      <c r="V176" s="50" t="s">
        <v>27</v>
      </c>
    </row>
    <row r="177" spans="1:22" ht="15.75" x14ac:dyDescent="0.5">
      <c r="A177" s="79"/>
      <c r="B177" s="77"/>
      <c r="C177" s="108" t="s">
        <v>4</v>
      </c>
      <c r="D177" s="108"/>
      <c r="E177" s="108"/>
      <c r="F177" s="108"/>
      <c r="G177" s="108" t="s">
        <v>10</v>
      </c>
      <c r="H177" s="108"/>
      <c r="I177" s="108"/>
      <c r="J177" s="100">
        <f>Hesaplamalar!M177</f>
        <v>1235.78</v>
      </c>
      <c r="K177" s="101"/>
      <c r="L177" s="50" t="s">
        <v>27</v>
      </c>
      <c r="M177" s="71">
        <f>Hesaplamalar!O177</f>
        <v>0</v>
      </c>
      <c r="N177" s="50" t="s">
        <v>27</v>
      </c>
      <c r="O177" s="74">
        <v>50</v>
      </c>
      <c r="P177" s="75">
        <v>38.18</v>
      </c>
      <c r="Q177" s="73">
        <f t="shared" si="6"/>
        <v>0</v>
      </c>
      <c r="R177" s="50" t="s">
        <v>27</v>
      </c>
      <c r="S177" s="71">
        <f t="shared" si="7"/>
        <v>1235.78</v>
      </c>
      <c r="T177" s="50" t="s">
        <v>27</v>
      </c>
      <c r="U177" s="71">
        <f t="shared" si="8"/>
        <v>1482.9359999999999</v>
      </c>
      <c r="V177" s="50" t="s">
        <v>27</v>
      </c>
    </row>
    <row r="178" spans="1:22" ht="15.75" x14ac:dyDescent="0.5">
      <c r="A178" s="79"/>
      <c r="B178" s="77"/>
      <c r="C178" s="108" t="s">
        <v>4</v>
      </c>
      <c r="D178" s="108"/>
      <c r="E178" s="108"/>
      <c r="F178" s="108"/>
      <c r="G178" s="108" t="s">
        <v>10</v>
      </c>
      <c r="H178" s="108"/>
      <c r="I178" s="108"/>
      <c r="J178" s="100">
        <f>Hesaplamalar!M178</f>
        <v>1235.78</v>
      </c>
      <c r="K178" s="101"/>
      <c r="L178" s="50" t="s">
        <v>27</v>
      </c>
      <c r="M178" s="71">
        <f>Hesaplamalar!O178</f>
        <v>0</v>
      </c>
      <c r="N178" s="50" t="s">
        <v>27</v>
      </c>
      <c r="O178" s="74">
        <v>50</v>
      </c>
      <c r="P178" s="75">
        <v>38.18</v>
      </c>
      <c r="Q178" s="73">
        <f t="shared" si="6"/>
        <v>0</v>
      </c>
      <c r="R178" s="50" t="s">
        <v>27</v>
      </c>
      <c r="S178" s="71">
        <f t="shared" si="7"/>
        <v>1235.78</v>
      </c>
      <c r="T178" s="50" t="s">
        <v>27</v>
      </c>
      <c r="U178" s="71">
        <f t="shared" si="8"/>
        <v>1482.9359999999999</v>
      </c>
      <c r="V178" s="50" t="s">
        <v>27</v>
      </c>
    </row>
    <row r="179" spans="1:22" ht="15.75" x14ac:dyDescent="0.5">
      <c r="A179" s="79"/>
      <c r="B179" s="77"/>
      <c r="C179" s="108" t="s">
        <v>4</v>
      </c>
      <c r="D179" s="108"/>
      <c r="E179" s="108"/>
      <c r="F179" s="108"/>
      <c r="G179" s="108" t="s">
        <v>10</v>
      </c>
      <c r="H179" s="108"/>
      <c r="I179" s="108"/>
      <c r="J179" s="100">
        <f>Hesaplamalar!M179</f>
        <v>1235.78</v>
      </c>
      <c r="K179" s="101"/>
      <c r="L179" s="50" t="s">
        <v>27</v>
      </c>
      <c r="M179" s="71">
        <f>Hesaplamalar!O179</f>
        <v>0</v>
      </c>
      <c r="N179" s="50" t="s">
        <v>27</v>
      </c>
      <c r="O179" s="74">
        <v>50</v>
      </c>
      <c r="P179" s="75">
        <v>38.18</v>
      </c>
      <c r="Q179" s="73">
        <f t="shared" si="6"/>
        <v>0</v>
      </c>
      <c r="R179" s="50" t="s">
        <v>27</v>
      </c>
      <c r="S179" s="71">
        <f t="shared" si="7"/>
        <v>1235.78</v>
      </c>
      <c r="T179" s="50" t="s">
        <v>27</v>
      </c>
      <c r="U179" s="71">
        <f t="shared" si="8"/>
        <v>1482.9359999999999</v>
      </c>
      <c r="V179" s="50" t="s">
        <v>27</v>
      </c>
    </row>
    <row r="180" spans="1:22" ht="15.75" x14ac:dyDescent="0.5">
      <c r="A180" s="79"/>
      <c r="B180" s="77"/>
      <c r="C180" s="108" t="s">
        <v>4</v>
      </c>
      <c r="D180" s="108"/>
      <c r="E180" s="108"/>
      <c r="F180" s="108"/>
      <c r="G180" s="108" t="s">
        <v>10</v>
      </c>
      <c r="H180" s="108"/>
      <c r="I180" s="108"/>
      <c r="J180" s="100">
        <f>Hesaplamalar!M180</f>
        <v>1235.78</v>
      </c>
      <c r="K180" s="101"/>
      <c r="L180" s="50" t="s">
        <v>27</v>
      </c>
      <c r="M180" s="71">
        <f>Hesaplamalar!O180</f>
        <v>0</v>
      </c>
      <c r="N180" s="50" t="s">
        <v>27</v>
      </c>
      <c r="O180" s="74">
        <v>50</v>
      </c>
      <c r="P180" s="75">
        <v>38.18</v>
      </c>
      <c r="Q180" s="73">
        <f t="shared" si="6"/>
        <v>0</v>
      </c>
      <c r="R180" s="50" t="s">
        <v>27</v>
      </c>
      <c r="S180" s="71">
        <f t="shared" si="7"/>
        <v>1235.78</v>
      </c>
      <c r="T180" s="50" t="s">
        <v>27</v>
      </c>
      <c r="U180" s="71">
        <f t="shared" si="8"/>
        <v>1482.9359999999999</v>
      </c>
      <c r="V180" s="50" t="s">
        <v>27</v>
      </c>
    </row>
    <row r="181" spans="1:22" ht="15.75" x14ac:dyDescent="0.5">
      <c r="A181" s="79"/>
      <c r="B181" s="77"/>
      <c r="C181" s="108" t="s">
        <v>4</v>
      </c>
      <c r="D181" s="108"/>
      <c r="E181" s="108"/>
      <c r="F181" s="108"/>
      <c r="G181" s="108" t="s">
        <v>10</v>
      </c>
      <c r="H181" s="108"/>
      <c r="I181" s="108"/>
      <c r="J181" s="100">
        <f>Hesaplamalar!M181</f>
        <v>1235.78</v>
      </c>
      <c r="K181" s="101"/>
      <c r="L181" s="50" t="s">
        <v>27</v>
      </c>
      <c r="M181" s="71">
        <f>Hesaplamalar!O181</f>
        <v>0</v>
      </c>
      <c r="N181" s="50" t="s">
        <v>27</v>
      </c>
      <c r="O181" s="74">
        <v>50</v>
      </c>
      <c r="P181" s="75">
        <v>38.18</v>
      </c>
      <c r="Q181" s="73">
        <f t="shared" si="6"/>
        <v>0</v>
      </c>
      <c r="R181" s="50" t="s">
        <v>27</v>
      </c>
      <c r="S181" s="71">
        <f t="shared" si="7"/>
        <v>1235.78</v>
      </c>
      <c r="T181" s="50" t="s">
        <v>27</v>
      </c>
      <c r="U181" s="71">
        <f t="shared" si="8"/>
        <v>1482.9359999999999</v>
      </c>
      <c r="V181" s="50" t="s">
        <v>27</v>
      </c>
    </row>
    <row r="182" spans="1:22" ht="15.75" x14ac:dyDescent="0.5">
      <c r="A182" s="79"/>
      <c r="B182" s="77"/>
      <c r="C182" s="108" t="s">
        <v>4</v>
      </c>
      <c r="D182" s="108"/>
      <c r="E182" s="108"/>
      <c r="F182" s="108"/>
      <c r="G182" s="108" t="s">
        <v>10</v>
      </c>
      <c r="H182" s="108"/>
      <c r="I182" s="108"/>
      <c r="J182" s="100">
        <f>Hesaplamalar!M182</f>
        <v>1235.78</v>
      </c>
      <c r="K182" s="101"/>
      <c r="L182" s="50" t="s">
        <v>27</v>
      </c>
      <c r="M182" s="71">
        <f>Hesaplamalar!O182</f>
        <v>0</v>
      </c>
      <c r="N182" s="50" t="s">
        <v>27</v>
      </c>
      <c r="O182" s="74">
        <v>50</v>
      </c>
      <c r="P182" s="75">
        <v>38.18</v>
      </c>
      <c r="Q182" s="73">
        <f t="shared" si="6"/>
        <v>0</v>
      </c>
      <c r="R182" s="50" t="s">
        <v>27</v>
      </c>
      <c r="S182" s="71">
        <f t="shared" si="7"/>
        <v>1235.78</v>
      </c>
      <c r="T182" s="50" t="s">
        <v>27</v>
      </c>
      <c r="U182" s="71">
        <f t="shared" si="8"/>
        <v>1482.9359999999999</v>
      </c>
      <c r="V182" s="50" t="s">
        <v>27</v>
      </c>
    </row>
    <row r="183" spans="1:22" ht="15.75" x14ac:dyDescent="0.5">
      <c r="A183" s="79"/>
      <c r="B183" s="77"/>
      <c r="C183" s="108" t="s">
        <v>4</v>
      </c>
      <c r="D183" s="108"/>
      <c r="E183" s="108"/>
      <c r="F183" s="108"/>
      <c r="G183" s="108" t="s">
        <v>10</v>
      </c>
      <c r="H183" s="108"/>
      <c r="I183" s="108"/>
      <c r="J183" s="100">
        <f>Hesaplamalar!M183</f>
        <v>1235.78</v>
      </c>
      <c r="K183" s="101"/>
      <c r="L183" s="50" t="s">
        <v>27</v>
      </c>
      <c r="M183" s="71">
        <f>Hesaplamalar!O183</f>
        <v>0</v>
      </c>
      <c r="N183" s="50" t="s">
        <v>27</v>
      </c>
      <c r="O183" s="74">
        <v>50</v>
      </c>
      <c r="P183" s="75">
        <v>38.18</v>
      </c>
      <c r="Q183" s="73">
        <f t="shared" si="6"/>
        <v>0</v>
      </c>
      <c r="R183" s="50" t="s">
        <v>27</v>
      </c>
      <c r="S183" s="71">
        <f t="shared" si="7"/>
        <v>1235.78</v>
      </c>
      <c r="T183" s="50" t="s">
        <v>27</v>
      </c>
      <c r="U183" s="71">
        <f t="shared" si="8"/>
        <v>1482.9359999999999</v>
      </c>
      <c r="V183" s="50" t="s">
        <v>27</v>
      </c>
    </row>
    <row r="184" spans="1:22" ht="15.75" x14ac:dyDescent="0.5">
      <c r="A184" s="79"/>
      <c r="B184" s="77"/>
      <c r="C184" s="108" t="s">
        <v>4</v>
      </c>
      <c r="D184" s="108"/>
      <c r="E184" s="108"/>
      <c r="F184" s="108"/>
      <c r="G184" s="108" t="s">
        <v>10</v>
      </c>
      <c r="H184" s="108"/>
      <c r="I184" s="108"/>
      <c r="J184" s="100">
        <f>Hesaplamalar!M184</f>
        <v>1235.78</v>
      </c>
      <c r="K184" s="101"/>
      <c r="L184" s="50" t="s">
        <v>27</v>
      </c>
      <c r="M184" s="71">
        <f>Hesaplamalar!O184</f>
        <v>0</v>
      </c>
      <c r="N184" s="50" t="s">
        <v>27</v>
      </c>
      <c r="O184" s="74">
        <v>50</v>
      </c>
      <c r="P184" s="75">
        <v>38.18</v>
      </c>
      <c r="Q184" s="73">
        <f t="shared" si="6"/>
        <v>0</v>
      </c>
      <c r="R184" s="50" t="s">
        <v>27</v>
      </c>
      <c r="S184" s="71">
        <f t="shared" si="7"/>
        <v>1235.78</v>
      </c>
      <c r="T184" s="50" t="s">
        <v>27</v>
      </c>
      <c r="U184" s="71">
        <f t="shared" si="8"/>
        <v>1482.9359999999999</v>
      </c>
      <c r="V184" s="50" t="s">
        <v>27</v>
      </c>
    </row>
    <row r="185" spans="1:22" ht="15.75" x14ac:dyDescent="0.5">
      <c r="A185" s="79"/>
      <c r="B185" s="77"/>
      <c r="C185" s="108" t="s">
        <v>4</v>
      </c>
      <c r="D185" s="108"/>
      <c r="E185" s="108"/>
      <c r="F185" s="108"/>
      <c r="G185" s="108" t="s">
        <v>10</v>
      </c>
      <c r="H185" s="108"/>
      <c r="I185" s="108"/>
      <c r="J185" s="100">
        <f>Hesaplamalar!M185</f>
        <v>1235.78</v>
      </c>
      <c r="K185" s="101"/>
      <c r="L185" s="50" t="s">
        <v>27</v>
      </c>
      <c r="M185" s="71">
        <f>Hesaplamalar!O185</f>
        <v>0</v>
      </c>
      <c r="N185" s="50" t="s">
        <v>27</v>
      </c>
      <c r="O185" s="74">
        <v>50</v>
      </c>
      <c r="P185" s="75">
        <v>38.18</v>
      </c>
      <c r="Q185" s="73">
        <f t="shared" si="6"/>
        <v>0</v>
      </c>
      <c r="R185" s="50" t="s">
        <v>27</v>
      </c>
      <c r="S185" s="71">
        <f t="shared" si="7"/>
        <v>1235.78</v>
      </c>
      <c r="T185" s="50" t="s">
        <v>27</v>
      </c>
      <c r="U185" s="71">
        <f t="shared" si="8"/>
        <v>1482.9359999999999</v>
      </c>
      <c r="V185" s="50" t="s">
        <v>27</v>
      </c>
    </row>
    <row r="186" spans="1:22" ht="15.75" x14ac:dyDescent="0.5">
      <c r="A186" s="79"/>
      <c r="B186" s="77"/>
      <c r="C186" s="108" t="s">
        <v>4</v>
      </c>
      <c r="D186" s="108"/>
      <c r="E186" s="108"/>
      <c r="F186" s="108"/>
      <c r="G186" s="108" t="s">
        <v>10</v>
      </c>
      <c r="H186" s="108"/>
      <c r="I186" s="108"/>
      <c r="J186" s="100">
        <f>Hesaplamalar!M186</f>
        <v>1235.78</v>
      </c>
      <c r="K186" s="101"/>
      <c r="L186" s="50" t="s">
        <v>27</v>
      </c>
      <c r="M186" s="71">
        <f>Hesaplamalar!O186</f>
        <v>0</v>
      </c>
      <c r="N186" s="50" t="s">
        <v>27</v>
      </c>
      <c r="O186" s="74">
        <v>50</v>
      </c>
      <c r="P186" s="75">
        <v>38.18</v>
      </c>
      <c r="Q186" s="73">
        <f t="shared" si="6"/>
        <v>0</v>
      </c>
      <c r="R186" s="50" t="s">
        <v>27</v>
      </c>
      <c r="S186" s="71">
        <f t="shared" si="7"/>
        <v>1235.78</v>
      </c>
      <c r="T186" s="50" t="s">
        <v>27</v>
      </c>
      <c r="U186" s="71">
        <f t="shared" si="8"/>
        <v>1482.9359999999999</v>
      </c>
      <c r="V186" s="50" t="s">
        <v>27</v>
      </c>
    </row>
    <row r="187" spans="1:22" ht="15.75" x14ac:dyDescent="0.5">
      <c r="A187" s="79"/>
      <c r="B187" s="77"/>
      <c r="C187" s="108" t="s">
        <v>4</v>
      </c>
      <c r="D187" s="108"/>
      <c r="E187" s="108"/>
      <c r="F187" s="108"/>
      <c r="G187" s="108" t="s">
        <v>10</v>
      </c>
      <c r="H187" s="108"/>
      <c r="I187" s="108"/>
      <c r="J187" s="100">
        <f>Hesaplamalar!M187</f>
        <v>1235.78</v>
      </c>
      <c r="K187" s="101"/>
      <c r="L187" s="50" t="s">
        <v>27</v>
      </c>
      <c r="M187" s="71">
        <f>Hesaplamalar!O187</f>
        <v>0</v>
      </c>
      <c r="N187" s="50" t="s">
        <v>27</v>
      </c>
      <c r="O187" s="74">
        <v>50</v>
      </c>
      <c r="P187" s="75">
        <v>38.18</v>
      </c>
      <c r="Q187" s="73">
        <f t="shared" si="6"/>
        <v>0</v>
      </c>
      <c r="R187" s="50" t="s">
        <v>27</v>
      </c>
      <c r="S187" s="71">
        <f t="shared" si="7"/>
        <v>1235.78</v>
      </c>
      <c r="T187" s="50" t="s">
        <v>27</v>
      </c>
      <c r="U187" s="71">
        <f t="shared" si="8"/>
        <v>1482.9359999999999</v>
      </c>
      <c r="V187" s="50" t="s">
        <v>27</v>
      </c>
    </row>
    <row r="188" spans="1:22" ht="15.75" x14ac:dyDescent="0.5">
      <c r="A188" s="79"/>
      <c r="B188" s="77"/>
      <c r="C188" s="108" t="s">
        <v>4</v>
      </c>
      <c r="D188" s="108"/>
      <c r="E188" s="108"/>
      <c r="F188" s="108"/>
      <c r="G188" s="108" t="s">
        <v>10</v>
      </c>
      <c r="H188" s="108"/>
      <c r="I188" s="108"/>
      <c r="J188" s="100">
        <f>Hesaplamalar!M188</f>
        <v>1235.78</v>
      </c>
      <c r="K188" s="101"/>
      <c r="L188" s="50" t="s">
        <v>27</v>
      </c>
      <c r="M188" s="71">
        <f>Hesaplamalar!O188</f>
        <v>0</v>
      </c>
      <c r="N188" s="50" t="s">
        <v>27</v>
      </c>
      <c r="O188" s="74">
        <v>50</v>
      </c>
      <c r="P188" s="75">
        <v>38.18</v>
      </c>
      <c r="Q188" s="73">
        <f t="shared" si="6"/>
        <v>0</v>
      </c>
      <c r="R188" s="50" t="s">
        <v>27</v>
      </c>
      <c r="S188" s="71">
        <f t="shared" si="7"/>
        <v>1235.78</v>
      </c>
      <c r="T188" s="50" t="s">
        <v>27</v>
      </c>
      <c r="U188" s="71">
        <f t="shared" si="8"/>
        <v>1482.9359999999999</v>
      </c>
      <c r="V188" s="50" t="s">
        <v>27</v>
      </c>
    </row>
    <row r="189" spans="1:22" ht="15.75" x14ac:dyDescent="0.5">
      <c r="A189" s="79"/>
      <c r="B189" s="77"/>
      <c r="C189" s="108" t="s">
        <v>4</v>
      </c>
      <c r="D189" s="108"/>
      <c r="E189" s="108"/>
      <c r="F189" s="108"/>
      <c r="G189" s="108" t="s">
        <v>10</v>
      </c>
      <c r="H189" s="108"/>
      <c r="I189" s="108"/>
      <c r="J189" s="100">
        <f>Hesaplamalar!M189</f>
        <v>1235.78</v>
      </c>
      <c r="K189" s="101"/>
      <c r="L189" s="50" t="s">
        <v>27</v>
      </c>
      <c r="M189" s="71">
        <f>Hesaplamalar!O189</f>
        <v>0</v>
      </c>
      <c r="N189" s="50" t="s">
        <v>27</v>
      </c>
      <c r="O189" s="74">
        <v>50</v>
      </c>
      <c r="P189" s="75">
        <v>38.18</v>
      </c>
      <c r="Q189" s="73">
        <f t="shared" si="6"/>
        <v>0</v>
      </c>
      <c r="R189" s="50" t="s">
        <v>27</v>
      </c>
      <c r="S189" s="71">
        <f t="shared" si="7"/>
        <v>1235.78</v>
      </c>
      <c r="T189" s="50" t="s">
        <v>27</v>
      </c>
      <c r="U189" s="71">
        <f t="shared" si="8"/>
        <v>1482.9359999999999</v>
      </c>
      <c r="V189" s="50" t="s">
        <v>27</v>
      </c>
    </row>
    <row r="190" spans="1:22" ht="15.75" x14ac:dyDescent="0.5">
      <c r="A190" s="79"/>
      <c r="B190" s="77"/>
      <c r="C190" s="108" t="s">
        <v>4</v>
      </c>
      <c r="D190" s="108"/>
      <c r="E190" s="108"/>
      <c r="F190" s="108"/>
      <c r="G190" s="108" t="s">
        <v>10</v>
      </c>
      <c r="H190" s="108"/>
      <c r="I190" s="108"/>
      <c r="J190" s="100">
        <f>Hesaplamalar!M190</f>
        <v>1235.78</v>
      </c>
      <c r="K190" s="101"/>
      <c r="L190" s="50" t="s">
        <v>27</v>
      </c>
      <c r="M190" s="71">
        <f>Hesaplamalar!O190</f>
        <v>0</v>
      </c>
      <c r="N190" s="50" t="s">
        <v>27</v>
      </c>
      <c r="O190" s="74">
        <v>50</v>
      </c>
      <c r="P190" s="75">
        <v>38.18</v>
      </c>
      <c r="Q190" s="73">
        <f t="shared" si="6"/>
        <v>0</v>
      </c>
      <c r="R190" s="50" t="s">
        <v>27</v>
      </c>
      <c r="S190" s="71">
        <f t="shared" si="7"/>
        <v>1235.78</v>
      </c>
      <c r="T190" s="50" t="s">
        <v>27</v>
      </c>
      <c r="U190" s="71">
        <f t="shared" si="8"/>
        <v>1482.9359999999999</v>
      </c>
      <c r="V190" s="50" t="s">
        <v>27</v>
      </c>
    </row>
    <row r="191" spans="1:22" ht="15.75" x14ac:dyDescent="0.5">
      <c r="A191" s="79"/>
      <c r="B191" s="77"/>
      <c r="C191" s="108" t="s">
        <v>4</v>
      </c>
      <c r="D191" s="108"/>
      <c r="E191" s="108"/>
      <c r="F191" s="108"/>
      <c r="G191" s="108" t="s">
        <v>10</v>
      </c>
      <c r="H191" s="108"/>
      <c r="I191" s="108"/>
      <c r="J191" s="100">
        <f>Hesaplamalar!M191</f>
        <v>1235.78</v>
      </c>
      <c r="K191" s="101"/>
      <c r="L191" s="50" t="s">
        <v>27</v>
      </c>
      <c r="M191" s="71">
        <f>Hesaplamalar!O191</f>
        <v>0</v>
      </c>
      <c r="N191" s="50" t="s">
        <v>27</v>
      </c>
      <c r="O191" s="74">
        <v>50</v>
      </c>
      <c r="P191" s="75">
        <v>38.18</v>
      </c>
      <c r="Q191" s="73">
        <f t="shared" si="6"/>
        <v>0</v>
      </c>
      <c r="R191" s="50" t="s">
        <v>27</v>
      </c>
      <c r="S191" s="71">
        <f t="shared" si="7"/>
        <v>1235.78</v>
      </c>
      <c r="T191" s="50" t="s">
        <v>27</v>
      </c>
      <c r="U191" s="71">
        <f t="shared" si="8"/>
        <v>1482.9359999999999</v>
      </c>
      <c r="V191" s="50" t="s">
        <v>27</v>
      </c>
    </row>
    <row r="192" spans="1:22" ht="15.75" x14ac:dyDescent="0.5">
      <c r="A192" s="79"/>
      <c r="B192" s="77"/>
      <c r="C192" s="108" t="s">
        <v>4</v>
      </c>
      <c r="D192" s="108"/>
      <c r="E192" s="108"/>
      <c r="F192" s="108"/>
      <c r="G192" s="108" t="s">
        <v>10</v>
      </c>
      <c r="H192" s="108"/>
      <c r="I192" s="108"/>
      <c r="J192" s="100">
        <f>Hesaplamalar!M192</f>
        <v>1235.78</v>
      </c>
      <c r="K192" s="101"/>
      <c r="L192" s="50" t="s">
        <v>27</v>
      </c>
      <c r="M192" s="71">
        <f>Hesaplamalar!O192</f>
        <v>0</v>
      </c>
      <c r="N192" s="50" t="s">
        <v>27</v>
      </c>
      <c r="O192" s="74">
        <v>50</v>
      </c>
      <c r="P192" s="75">
        <v>38.18</v>
      </c>
      <c r="Q192" s="73">
        <f t="shared" si="6"/>
        <v>0</v>
      </c>
      <c r="R192" s="50" t="s">
        <v>27</v>
      </c>
      <c r="S192" s="71">
        <f t="shared" si="7"/>
        <v>1235.78</v>
      </c>
      <c r="T192" s="50" t="s">
        <v>27</v>
      </c>
      <c r="U192" s="71">
        <f t="shared" si="8"/>
        <v>1482.9359999999999</v>
      </c>
      <c r="V192" s="50" t="s">
        <v>27</v>
      </c>
    </row>
    <row r="193" spans="1:22" ht="15.75" x14ac:dyDescent="0.5">
      <c r="A193" s="79"/>
      <c r="B193" s="77"/>
      <c r="C193" s="108" t="s">
        <v>4</v>
      </c>
      <c r="D193" s="108"/>
      <c r="E193" s="108"/>
      <c r="F193" s="108"/>
      <c r="G193" s="108" t="s">
        <v>10</v>
      </c>
      <c r="H193" s="108"/>
      <c r="I193" s="108"/>
      <c r="J193" s="100">
        <f>Hesaplamalar!M193</f>
        <v>1235.78</v>
      </c>
      <c r="K193" s="101"/>
      <c r="L193" s="50" t="s">
        <v>27</v>
      </c>
      <c r="M193" s="71">
        <f>Hesaplamalar!O193</f>
        <v>0</v>
      </c>
      <c r="N193" s="50" t="s">
        <v>27</v>
      </c>
      <c r="O193" s="74">
        <v>50</v>
      </c>
      <c r="P193" s="75">
        <v>38.18</v>
      </c>
      <c r="Q193" s="73">
        <f t="shared" si="6"/>
        <v>0</v>
      </c>
      <c r="R193" s="50" t="s">
        <v>27</v>
      </c>
      <c r="S193" s="71">
        <f t="shared" si="7"/>
        <v>1235.78</v>
      </c>
      <c r="T193" s="50" t="s">
        <v>27</v>
      </c>
      <c r="U193" s="71">
        <f t="shared" si="8"/>
        <v>1482.9359999999999</v>
      </c>
      <c r="V193" s="50" t="s">
        <v>27</v>
      </c>
    </row>
    <row r="194" spans="1:22" ht="15.75" x14ac:dyDescent="0.5">
      <c r="A194" s="79"/>
      <c r="B194" s="77"/>
      <c r="C194" s="108" t="s">
        <v>4</v>
      </c>
      <c r="D194" s="108"/>
      <c r="E194" s="108"/>
      <c r="F194" s="108"/>
      <c r="G194" s="108" t="s">
        <v>10</v>
      </c>
      <c r="H194" s="108"/>
      <c r="I194" s="108"/>
      <c r="J194" s="100">
        <f>Hesaplamalar!M194</f>
        <v>1235.78</v>
      </c>
      <c r="K194" s="101"/>
      <c r="L194" s="50" t="s">
        <v>27</v>
      </c>
      <c r="M194" s="71">
        <f>Hesaplamalar!O194</f>
        <v>0</v>
      </c>
      <c r="N194" s="50" t="s">
        <v>27</v>
      </c>
      <c r="O194" s="74">
        <v>50</v>
      </c>
      <c r="P194" s="75">
        <v>38.18</v>
      </c>
      <c r="Q194" s="73">
        <f t="shared" si="6"/>
        <v>0</v>
      </c>
      <c r="R194" s="50" t="s">
        <v>27</v>
      </c>
      <c r="S194" s="71">
        <f t="shared" si="7"/>
        <v>1235.78</v>
      </c>
      <c r="T194" s="50" t="s">
        <v>27</v>
      </c>
      <c r="U194" s="71">
        <f t="shared" si="8"/>
        <v>1482.9359999999999</v>
      </c>
      <c r="V194" s="50" t="s">
        <v>27</v>
      </c>
    </row>
    <row r="195" spans="1:22" ht="15.75" x14ac:dyDescent="0.5">
      <c r="A195" s="79"/>
      <c r="B195" s="77"/>
      <c r="C195" s="108" t="s">
        <v>4</v>
      </c>
      <c r="D195" s="108"/>
      <c r="E195" s="108"/>
      <c r="F195" s="108"/>
      <c r="G195" s="108" t="s">
        <v>10</v>
      </c>
      <c r="H195" s="108"/>
      <c r="I195" s="108"/>
      <c r="J195" s="100">
        <f>Hesaplamalar!M195</f>
        <v>1235.78</v>
      </c>
      <c r="K195" s="101"/>
      <c r="L195" s="50" t="s">
        <v>27</v>
      </c>
      <c r="M195" s="71">
        <f>Hesaplamalar!O195</f>
        <v>0</v>
      </c>
      <c r="N195" s="50" t="s">
        <v>27</v>
      </c>
      <c r="O195" s="74">
        <v>50</v>
      </c>
      <c r="P195" s="75">
        <v>38.18</v>
      </c>
      <c r="Q195" s="73">
        <f t="shared" ref="Q195:Q200" si="9">ROUND(IF((O195-50)&lt;=0,0,(O195-50)*(7/100)*P195*1.3),2)</f>
        <v>0</v>
      </c>
      <c r="R195" s="50" t="s">
        <v>27</v>
      </c>
      <c r="S195" s="71">
        <f t="shared" ref="S195:S200" si="10">U195/1.2</f>
        <v>1235.78</v>
      </c>
      <c r="T195" s="50" t="s">
        <v>27</v>
      </c>
      <c r="U195" s="71">
        <f t="shared" ref="U195:U200" si="11">J195*1.2+M195+Q195</f>
        <v>1482.9359999999999</v>
      </c>
      <c r="V195" s="50" t="s">
        <v>27</v>
      </c>
    </row>
    <row r="196" spans="1:22" ht="15.75" x14ac:dyDescent="0.5">
      <c r="A196" s="79"/>
      <c r="B196" s="77"/>
      <c r="C196" s="108" t="s">
        <v>4</v>
      </c>
      <c r="D196" s="108"/>
      <c r="E196" s="108"/>
      <c r="F196" s="108"/>
      <c r="G196" s="108" t="s">
        <v>10</v>
      </c>
      <c r="H196" s="108"/>
      <c r="I196" s="108"/>
      <c r="J196" s="100">
        <f>Hesaplamalar!M196</f>
        <v>1235.78</v>
      </c>
      <c r="K196" s="101"/>
      <c r="L196" s="50" t="s">
        <v>27</v>
      </c>
      <c r="M196" s="71">
        <f>Hesaplamalar!O196</f>
        <v>0</v>
      </c>
      <c r="N196" s="50" t="s">
        <v>27</v>
      </c>
      <c r="O196" s="74">
        <v>50</v>
      </c>
      <c r="P196" s="75">
        <v>38.18</v>
      </c>
      <c r="Q196" s="73">
        <f t="shared" si="9"/>
        <v>0</v>
      </c>
      <c r="R196" s="50" t="s">
        <v>27</v>
      </c>
      <c r="S196" s="71">
        <f t="shared" si="10"/>
        <v>1235.78</v>
      </c>
      <c r="T196" s="50" t="s">
        <v>27</v>
      </c>
      <c r="U196" s="71">
        <f t="shared" si="11"/>
        <v>1482.9359999999999</v>
      </c>
      <c r="V196" s="50" t="s">
        <v>27</v>
      </c>
    </row>
    <row r="197" spans="1:22" ht="15.75" x14ac:dyDescent="0.5">
      <c r="A197" s="79"/>
      <c r="B197" s="77"/>
      <c r="C197" s="108" t="s">
        <v>4</v>
      </c>
      <c r="D197" s="108"/>
      <c r="E197" s="108"/>
      <c r="F197" s="108"/>
      <c r="G197" s="108" t="s">
        <v>10</v>
      </c>
      <c r="H197" s="108"/>
      <c r="I197" s="108"/>
      <c r="J197" s="100">
        <f>Hesaplamalar!M197</f>
        <v>1235.78</v>
      </c>
      <c r="K197" s="101"/>
      <c r="L197" s="50" t="s">
        <v>27</v>
      </c>
      <c r="M197" s="71">
        <f>Hesaplamalar!O197</f>
        <v>0</v>
      </c>
      <c r="N197" s="50" t="s">
        <v>27</v>
      </c>
      <c r="O197" s="74">
        <v>50</v>
      </c>
      <c r="P197" s="75">
        <v>38.18</v>
      </c>
      <c r="Q197" s="73">
        <f t="shared" si="9"/>
        <v>0</v>
      </c>
      <c r="R197" s="50" t="s">
        <v>27</v>
      </c>
      <c r="S197" s="71">
        <f t="shared" si="10"/>
        <v>1235.78</v>
      </c>
      <c r="T197" s="50" t="s">
        <v>27</v>
      </c>
      <c r="U197" s="71">
        <f t="shared" si="11"/>
        <v>1482.9359999999999</v>
      </c>
      <c r="V197" s="50" t="s">
        <v>27</v>
      </c>
    </row>
    <row r="198" spans="1:22" ht="15.75" x14ac:dyDescent="0.5">
      <c r="A198" s="79"/>
      <c r="B198" s="77"/>
      <c r="C198" s="108" t="s">
        <v>4</v>
      </c>
      <c r="D198" s="108"/>
      <c r="E198" s="108"/>
      <c r="F198" s="108"/>
      <c r="G198" s="108" t="s">
        <v>10</v>
      </c>
      <c r="H198" s="108"/>
      <c r="I198" s="108"/>
      <c r="J198" s="100">
        <f>Hesaplamalar!M198</f>
        <v>1235.78</v>
      </c>
      <c r="K198" s="101"/>
      <c r="L198" s="50" t="s">
        <v>27</v>
      </c>
      <c r="M198" s="71">
        <f>Hesaplamalar!O198</f>
        <v>0</v>
      </c>
      <c r="N198" s="50" t="s">
        <v>27</v>
      </c>
      <c r="O198" s="74">
        <v>50</v>
      </c>
      <c r="P198" s="75">
        <v>38.18</v>
      </c>
      <c r="Q198" s="73">
        <f t="shared" si="9"/>
        <v>0</v>
      </c>
      <c r="R198" s="50" t="s">
        <v>27</v>
      </c>
      <c r="S198" s="71">
        <f t="shared" si="10"/>
        <v>1235.78</v>
      </c>
      <c r="T198" s="50" t="s">
        <v>27</v>
      </c>
      <c r="U198" s="71">
        <f t="shared" si="11"/>
        <v>1482.9359999999999</v>
      </c>
      <c r="V198" s="50" t="s">
        <v>27</v>
      </c>
    </row>
    <row r="199" spans="1:22" ht="15.75" x14ac:dyDescent="0.5">
      <c r="A199" s="79"/>
      <c r="B199" s="77"/>
      <c r="C199" s="108" t="s">
        <v>4</v>
      </c>
      <c r="D199" s="108"/>
      <c r="E199" s="108"/>
      <c r="F199" s="108"/>
      <c r="G199" s="108" t="s">
        <v>10</v>
      </c>
      <c r="H199" s="108"/>
      <c r="I199" s="108"/>
      <c r="J199" s="100">
        <f>Hesaplamalar!M199</f>
        <v>1235.78</v>
      </c>
      <c r="K199" s="101"/>
      <c r="L199" s="50" t="s">
        <v>27</v>
      </c>
      <c r="M199" s="71">
        <f>Hesaplamalar!O199</f>
        <v>0</v>
      </c>
      <c r="N199" s="50" t="s">
        <v>27</v>
      </c>
      <c r="O199" s="74">
        <v>50</v>
      </c>
      <c r="P199" s="75">
        <v>38.18</v>
      </c>
      <c r="Q199" s="73">
        <f t="shared" si="9"/>
        <v>0</v>
      </c>
      <c r="R199" s="50" t="s">
        <v>27</v>
      </c>
      <c r="S199" s="71">
        <f t="shared" si="10"/>
        <v>1235.78</v>
      </c>
      <c r="T199" s="50" t="s">
        <v>27</v>
      </c>
      <c r="U199" s="71">
        <f t="shared" si="11"/>
        <v>1482.9359999999999</v>
      </c>
      <c r="V199" s="50" t="s">
        <v>27</v>
      </c>
    </row>
    <row r="200" spans="1:22" ht="15.75" x14ac:dyDescent="0.5">
      <c r="A200" s="79"/>
      <c r="B200" s="77"/>
      <c r="C200" s="108" t="s">
        <v>4</v>
      </c>
      <c r="D200" s="108"/>
      <c r="E200" s="108"/>
      <c r="F200" s="108"/>
      <c r="G200" s="108" t="s">
        <v>10</v>
      </c>
      <c r="H200" s="108"/>
      <c r="I200" s="108"/>
      <c r="J200" s="100">
        <f>Hesaplamalar!M200</f>
        <v>1235.78</v>
      </c>
      <c r="K200" s="101"/>
      <c r="L200" s="50" t="s">
        <v>27</v>
      </c>
      <c r="M200" s="71">
        <f>Hesaplamalar!O200</f>
        <v>0</v>
      </c>
      <c r="N200" s="50" t="s">
        <v>27</v>
      </c>
      <c r="O200" s="74">
        <v>50</v>
      </c>
      <c r="P200" s="75">
        <v>38.18</v>
      </c>
      <c r="Q200" s="73">
        <f t="shared" si="9"/>
        <v>0</v>
      </c>
      <c r="R200" s="50" t="s">
        <v>27</v>
      </c>
      <c r="S200" s="71">
        <f t="shared" si="10"/>
        <v>1235.78</v>
      </c>
      <c r="T200" s="50" t="s">
        <v>27</v>
      </c>
      <c r="U200" s="71">
        <f t="shared" si="11"/>
        <v>1482.9359999999999</v>
      </c>
      <c r="V200" s="50" t="s">
        <v>27</v>
      </c>
    </row>
  </sheetData>
  <sheetProtection sheet="1" objects="1" scenarios="1" formatCells="0"/>
  <mergeCells count="604">
    <mergeCell ref="C3:F3"/>
    <mergeCell ref="G3:I3"/>
    <mergeCell ref="M1:N1"/>
    <mergeCell ref="U1:V1"/>
    <mergeCell ref="C2:F2"/>
    <mergeCell ref="G2:I2"/>
    <mergeCell ref="C1:F1"/>
    <mergeCell ref="G1:I1"/>
    <mergeCell ref="J1:L1"/>
    <mergeCell ref="Q1:R1"/>
    <mergeCell ref="S1:T1"/>
    <mergeCell ref="C8:F8"/>
    <mergeCell ref="G8:I8"/>
    <mergeCell ref="C9:F9"/>
    <mergeCell ref="G9:I9"/>
    <mergeCell ref="C6:F6"/>
    <mergeCell ref="G6:I6"/>
    <mergeCell ref="C7:F7"/>
    <mergeCell ref="G7:I7"/>
    <mergeCell ref="C4:F4"/>
    <mergeCell ref="G4:I4"/>
    <mergeCell ref="C5:F5"/>
    <mergeCell ref="G5:I5"/>
    <mergeCell ref="C14:F14"/>
    <mergeCell ref="G14:I14"/>
    <mergeCell ref="C15:F15"/>
    <mergeCell ref="G15:I15"/>
    <mergeCell ref="C12:F12"/>
    <mergeCell ref="G12:I12"/>
    <mergeCell ref="C13:F13"/>
    <mergeCell ref="G13:I13"/>
    <mergeCell ref="C10:F10"/>
    <mergeCell ref="G10:I10"/>
    <mergeCell ref="C11:F11"/>
    <mergeCell ref="G11:I11"/>
    <mergeCell ref="C20:F20"/>
    <mergeCell ref="G20:I20"/>
    <mergeCell ref="C21:F21"/>
    <mergeCell ref="G21:I21"/>
    <mergeCell ref="C18:F18"/>
    <mergeCell ref="G18:I18"/>
    <mergeCell ref="C19:F19"/>
    <mergeCell ref="G19:I19"/>
    <mergeCell ref="C16:F16"/>
    <mergeCell ref="G16:I16"/>
    <mergeCell ref="C17:F17"/>
    <mergeCell ref="G17:I17"/>
    <mergeCell ref="C26:F26"/>
    <mergeCell ref="G26:I26"/>
    <mergeCell ref="C27:F27"/>
    <mergeCell ref="G27:I27"/>
    <mergeCell ref="C24:F24"/>
    <mergeCell ref="G24:I24"/>
    <mergeCell ref="C25:F25"/>
    <mergeCell ref="G25:I25"/>
    <mergeCell ref="C22:F22"/>
    <mergeCell ref="G22:I22"/>
    <mergeCell ref="C23:F23"/>
    <mergeCell ref="G23:I23"/>
    <mergeCell ref="C32:F32"/>
    <mergeCell ref="G32:I32"/>
    <mergeCell ref="C33:F33"/>
    <mergeCell ref="G33:I33"/>
    <mergeCell ref="C30:F30"/>
    <mergeCell ref="G30:I30"/>
    <mergeCell ref="C31:F31"/>
    <mergeCell ref="G31:I31"/>
    <mergeCell ref="C28:F28"/>
    <mergeCell ref="G28:I28"/>
    <mergeCell ref="C29:F29"/>
    <mergeCell ref="G29:I29"/>
    <mergeCell ref="C38:F38"/>
    <mergeCell ref="G38:I38"/>
    <mergeCell ref="C39:F39"/>
    <mergeCell ref="G39:I39"/>
    <mergeCell ref="C36:F36"/>
    <mergeCell ref="G36:I36"/>
    <mergeCell ref="C37:F37"/>
    <mergeCell ref="G37:I37"/>
    <mergeCell ref="C34:F34"/>
    <mergeCell ref="G34:I34"/>
    <mergeCell ref="C35:F35"/>
    <mergeCell ref="G35:I35"/>
    <mergeCell ref="C44:F44"/>
    <mergeCell ref="G44:I44"/>
    <mergeCell ref="C45:F45"/>
    <mergeCell ref="G45:I45"/>
    <mergeCell ref="C42:F42"/>
    <mergeCell ref="G42:I42"/>
    <mergeCell ref="C43:F43"/>
    <mergeCell ref="G43:I43"/>
    <mergeCell ref="C40:F40"/>
    <mergeCell ref="G40:I40"/>
    <mergeCell ref="C41:F41"/>
    <mergeCell ref="G41:I41"/>
    <mergeCell ref="C50:F50"/>
    <mergeCell ref="G50:I50"/>
    <mergeCell ref="C51:F51"/>
    <mergeCell ref="G51:I51"/>
    <mergeCell ref="C48:F48"/>
    <mergeCell ref="G48:I48"/>
    <mergeCell ref="C49:F49"/>
    <mergeCell ref="G49:I49"/>
    <mergeCell ref="C46:F46"/>
    <mergeCell ref="G46:I46"/>
    <mergeCell ref="C47:F47"/>
    <mergeCell ref="G47:I47"/>
    <mergeCell ref="C56:F56"/>
    <mergeCell ref="G56:I56"/>
    <mergeCell ref="C57:F57"/>
    <mergeCell ref="G57:I57"/>
    <mergeCell ref="C54:F54"/>
    <mergeCell ref="G54:I54"/>
    <mergeCell ref="C55:F55"/>
    <mergeCell ref="G55:I55"/>
    <mergeCell ref="C52:F52"/>
    <mergeCell ref="G52:I52"/>
    <mergeCell ref="C53:F53"/>
    <mergeCell ref="G53:I53"/>
    <mergeCell ref="C62:F62"/>
    <mergeCell ref="G62:I62"/>
    <mergeCell ref="C63:F63"/>
    <mergeCell ref="G63:I63"/>
    <mergeCell ref="C60:F60"/>
    <mergeCell ref="G60:I60"/>
    <mergeCell ref="C61:F61"/>
    <mergeCell ref="G61:I61"/>
    <mergeCell ref="C58:F58"/>
    <mergeCell ref="G58:I58"/>
    <mergeCell ref="C59:F59"/>
    <mergeCell ref="G59:I59"/>
    <mergeCell ref="C68:F68"/>
    <mergeCell ref="G68:I68"/>
    <mergeCell ref="C69:F69"/>
    <mergeCell ref="G69:I69"/>
    <mergeCell ref="C66:F66"/>
    <mergeCell ref="G66:I66"/>
    <mergeCell ref="C67:F67"/>
    <mergeCell ref="G67:I67"/>
    <mergeCell ref="C64:F64"/>
    <mergeCell ref="G64:I64"/>
    <mergeCell ref="C65:F65"/>
    <mergeCell ref="G65:I65"/>
    <mergeCell ref="C74:F74"/>
    <mergeCell ref="G74:I74"/>
    <mergeCell ref="C75:F75"/>
    <mergeCell ref="G75:I75"/>
    <mergeCell ref="C72:F72"/>
    <mergeCell ref="G72:I72"/>
    <mergeCell ref="C73:F73"/>
    <mergeCell ref="G73:I73"/>
    <mergeCell ref="C70:F70"/>
    <mergeCell ref="G70:I70"/>
    <mergeCell ref="C71:F71"/>
    <mergeCell ref="G71:I71"/>
    <mergeCell ref="C80:F80"/>
    <mergeCell ref="G80:I80"/>
    <mergeCell ref="C81:F81"/>
    <mergeCell ref="G81:I81"/>
    <mergeCell ref="C78:F78"/>
    <mergeCell ref="G78:I78"/>
    <mergeCell ref="C79:F79"/>
    <mergeCell ref="G79:I79"/>
    <mergeCell ref="C76:F76"/>
    <mergeCell ref="G76:I76"/>
    <mergeCell ref="C77:F77"/>
    <mergeCell ref="G77:I77"/>
    <mergeCell ref="C86:F86"/>
    <mergeCell ref="G86:I86"/>
    <mergeCell ref="C87:F87"/>
    <mergeCell ref="G87:I87"/>
    <mergeCell ref="C84:F84"/>
    <mergeCell ref="G84:I84"/>
    <mergeCell ref="C85:F85"/>
    <mergeCell ref="G85:I85"/>
    <mergeCell ref="C82:F82"/>
    <mergeCell ref="G82:I82"/>
    <mergeCell ref="C83:F83"/>
    <mergeCell ref="G83:I83"/>
    <mergeCell ref="C92:F92"/>
    <mergeCell ref="G92:I92"/>
    <mergeCell ref="C93:F93"/>
    <mergeCell ref="G93:I93"/>
    <mergeCell ref="C90:F90"/>
    <mergeCell ref="G90:I90"/>
    <mergeCell ref="C91:F91"/>
    <mergeCell ref="G91:I91"/>
    <mergeCell ref="C88:F88"/>
    <mergeCell ref="G88:I88"/>
    <mergeCell ref="C89:F89"/>
    <mergeCell ref="G89:I89"/>
    <mergeCell ref="C98:F98"/>
    <mergeCell ref="G98:I98"/>
    <mergeCell ref="C99:F99"/>
    <mergeCell ref="G99:I99"/>
    <mergeCell ref="C96:F96"/>
    <mergeCell ref="G96:I96"/>
    <mergeCell ref="C97:F97"/>
    <mergeCell ref="G97:I97"/>
    <mergeCell ref="C94:F94"/>
    <mergeCell ref="G94:I94"/>
    <mergeCell ref="C95:F95"/>
    <mergeCell ref="G95:I95"/>
    <mergeCell ref="C104:F104"/>
    <mergeCell ref="G104:I104"/>
    <mergeCell ref="C105:F105"/>
    <mergeCell ref="G105:I105"/>
    <mergeCell ref="C102:F102"/>
    <mergeCell ref="G102:I102"/>
    <mergeCell ref="C103:F103"/>
    <mergeCell ref="G103:I103"/>
    <mergeCell ref="C100:F100"/>
    <mergeCell ref="G100:I100"/>
    <mergeCell ref="C101:F101"/>
    <mergeCell ref="G101:I101"/>
    <mergeCell ref="C110:F110"/>
    <mergeCell ref="G110:I110"/>
    <mergeCell ref="C111:F111"/>
    <mergeCell ref="G111:I111"/>
    <mergeCell ref="C108:F108"/>
    <mergeCell ref="G108:I108"/>
    <mergeCell ref="C109:F109"/>
    <mergeCell ref="G109:I109"/>
    <mergeCell ref="C106:F106"/>
    <mergeCell ref="G106:I106"/>
    <mergeCell ref="C107:F107"/>
    <mergeCell ref="G107:I107"/>
    <mergeCell ref="C116:F116"/>
    <mergeCell ref="G116:I116"/>
    <mergeCell ref="C117:F117"/>
    <mergeCell ref="G117:I117"/>
    <mergeCell ref="C114:F114"/>
    <mergeCell ref="G114:I114"/>
    <mergeCell ref="C115:F115"/>
    <mergeCell ref="G115:I115"/>
    <mergeCell ref="C112:F112"/>
    <mergeCell ref="G112:I112"/>
    <mergeCell ref="C113:F113"/>
    <mergeCell ref="G113:I113"/>
    <mergeCell ref="C122:F122"/>
    <mergeCell ref="G122:I122"/>
    <mergeCell ref="C123:F123"/>
    <mergeCell ref="G123:I123"/>
    <mergeCell ref="C120:F120"/>
    <mergeCell ref="G120:I120"/>
    <mergeCell ref="C121:F121"/>
    <mergeCell ref="G121:I121"/>
    <mergeCell ref="C118:F118"/>
    <mergeCell ref="G118:I118"/>
    <mergeCell ref="C119:F119"/>
    <mergeCell ref="G119:I119"/>
    <mergeCell ref="C128:F128"/>
    <mergeCell ref="G128:I128"/>
    <mergeCell ref="C129:F129"/>
    <mergeCell ref="G129:I129"/>
    <mergeCell ref="C126:F126"/>
    <mergeCell ref="G126:I126"/>
    <mergeCell ref="C127:F127"/>
    <mergeCell ref="G127:I127"/>
    <mergeCell ref="C124:F124"/>
    <mergeCell ref="G124:I124"/>
    <mergeCell ref="C125:F125"/>
    <mergeCell ref="G125:I125"/>
    <mergeCell ref="C134:F134"/>
    <mergeCell ref="G134:I134"/>
    <mergeCell ref="C135:F135"/>
    <mergeCell ref="G135:I135"/>
    <mergeCell ref="C132:F132"/>
    <mergeCell ref="G132:I132"/>
    <mergeCell ref="C133:F133"/>
    <mergeCell ref="G133:I133"/>
    <mergeCell ref="C130:F130"/>
    <mergeCell ref="G130:I130"/>
    <mergeCell ref="C131:F131"/>
    <mergeCell ref="G131:I131"/>
    <mergeCell ref="C140:F140"/>
    <mergeCell ref="G140:I140"/>
    <mergeCell ref="C141:F141"/>
    <mergeCell ref="G141:I141"/>
    <mergeCell ref="C138:F138"/>
    <mergeCell ref="G138:I138"/>
    <mergeCell ref="C139:F139"/>
    <mergeCell ref="G139:I139"/>
    <mergeCell ref="C136:F136"/>
    <mergeCell ref="G136:I136"/>
    <mergeCell ref="C137:F137"/>
    <mergeCell ref="G137:I137"/>
    <mergeCell ref="C146:F146"/>
    <mergeCell ref="G146:I146"/>
    <mergeCell ref="C147:F147"/>
    <mergeCell ref="G147:I147"/>
    <mergeCell ref="C144:F144"/>
    <mergeCell ref="G144:I144"/>
    <mergeCell ref="C145:F145"/>
    <mergeCell ref="G145:I145"/>
    <mergeCell ref="C142:F142"/>
    <mergeCell ref="G142:I142"/>
    <mergeCell ref="C143:F143"/>
    <mergeCell ref="G143:I143"/>
    <mergeCell ref="C152:F152"/>
    <mergeCell ref="G152:I152"/>
    <mergeCell ref="C153:F153"/>
    <mergeCell ref="G153:I153"/>
    <mergeCell ref="C150:F150"/>
    <mergeCell ref="G150:I150"/>
    <mergeCell ref="C151:F151"/>
    <mergeCell ref="G151:I151"/>
    <mergeCell ref="C148:F148"/>
    <mergeCell ref="G148:I148"/>
    <mergeCell ref="C149:F149"/>
    <mergeCell ref="G149:I149"/>
    <mergeCell ref="C158:F158"/>
    <mergeCell ref="G158:I158"/>
    <mergeCell ref="C159:F159"/>
    <mergeCell ref="G159:I159"/>
    <mergeCell ref="C156:F156"/>
    <mergeCell ref="G156:I156"/>
    <mergeCell ref="C157:F157"/>
    <mergeCell ref="G157:I157"/>
    <mergeCell ref="C154:F154"/>
    <mergeCell ref="G154:I154"/>
    <mergeCell ref="C155:F155"/>
    <mergeCell ref="G155:I155"/>
    <mergeCell ref="C164:F164"/>
    <mergeCell ref="G164:I164"/>
    <mergeCell ref="C165:F165"/>
    <mergeCell ref="G165:I165"/>
    <mergeCell ref="C162:F162"/>
    <mergeCell ref="G162:I162"/>
    <mergeCell ref="C163:F163"/>
    <mergeCell ref="G163:I163"/>
    <mergeCell ref="C160:F160"/>
    <mergeCell ref="G160:I160"/>
    <mergeCell ref="C161:F161"/>
    <mergeCell ref="G161:I161"/>
    <mergeCell ref="C170:F170"/>
    <mergeCell ref="G170:I170"/>
    <mergeCell ref="C171:F171"/>
    <mergeCell ref="G171:I171"/>
    <mergeCell ref="C168:F168"/>
    <mergeCell ref="G168:I168"/>
    <mergeCell ref="C169:F169"/>
    <mergeCell ref="G169:I169"/>
    <mergeCell ref="C166:F166"/>
    <mergeCell ref="G166:I166"/>
    <mergeCell ref="C167:F167"/>
    <mergeCell ref="G167:I167"/>
    <mergeCell ref="C176:F176"/>
    <mergeCell ref="G176:I176"/>
    <mergeCell ref="C177:F177"/>
    <mergeCell ref="G177:I177"/>
    <mergeCell ref="C174:F174"/>
    <mergeCell ref="G174:I174"/>
    <mergeCell ref="C175:F175"/>
    <mergeCell ref="G175:I175"/>
    <mergeCell ref="C172:F172"/>
    <mergeCell ref="G172:I172"/>
    <mergeCell ref="C173:F173"/>
    <mergeCell ref="G173:I173"/>
    <mergeCell ref="C182:F182"/>
    <mergeCell ref="G182:I182"/>
    <mergeCell ref="C183:F183"/>
    <mergeCell ref="G183:I183"/>
    <mergeCell ref="C180:F180"/>
    <mergeCell ref="G180:I180"/>
    <mergeCell ref="C181:F181"/>
    <mergeCell ref="G181:I181"/>
    <mergeCell ref="C178:F178"/>
    <mergeCell ref="G178:I178"/>
    <mergeCell ref="C179:F179"/>
    <mergeCell ref="G179:I179"/>
    <mergeCell ref="C188:F188"/>
    <mergeCell ref="G188:I188"/>
    <mergeCell ref="C189:F189"/>
    <mergeCell ref="G189:I189"/>
    <mergeCell ref="C186:F186"/>
    <mergeCell ref="G186:I186"/>
    <mergeCell ref="C187:F187"/>
    <mergeCell ref="G187:I187"/>
    <mergeCell ref="C184:F184"/>
    <mergeCell ref="G184:I184"/>
    <mergeCell ref="C185:F185"/>
    <mergeCell ref="G185:I185"/>
    <mergeCell ref="G194:I194"/>
    <mergeCell ref="C195:F195"/>
    <mergeCell ref="G195:I195"/>
    <mergeCell ref="C192:F192"/>
    <mergeCell ref="G192:I192"/>
    <mergeCell ref="C193:F193"/>
    <mergeCell ref="G193:I193"/>
    <mergeCell ref="C190:F190"/>
    <mergeCell ref="G190:I190"/>
    <mergeCell ref="C191:F191"/>
    <mergeCell ref="G191:I191"/>
    <mergeCell ref="J4:K4"/>
    <mergeCell ref="J5:K5"/>
    <mergeCell ref="C200:F200"/>
    <mergeCell ref="G200:I200"/>
    <mergeCell ref="J200:K200"/>
    <mergeCell ref="J2:K2"/>
    <mergeCell ref="J6:K6"/>
    <mergeCell ref="J7:K7"/>
    <mergeCell ref="C198:F198"/>
    <mergeCell ref="G198:I198"/>
    <mergeCell ref="C199:F199"/>
    <mergeCell ref="G199:I199"/>
    <mergeCell ref="C196:F196"/>
    <mergeCell ref="J11:K11"/>
    <mergeCell ref="J12:K12"/>
    <mergeCell ref="J13:K13"/>
    <mergeCell ref="J8:K8"/>
    <mergeCell ref="J9:K9"/>
    <mergeCell ref="J10:K10"/>
    <mergeCell ref="J17:K17"/>
    <mergeCell ref="G196:I196"/>
    <mergeCell ref="C197:F197"/>
    <mergeCell ref="G197:I197"/>
    <mergeCell ref="C194:F194"/>
    <mergeCell ref="J18:K18"/>
    <mergeCell ref="J19:K19"/>
    <mergeCell ref="J14:K14"/>
    <mergeCell ref="J15:K15"/>
    <mergeCell ref="J16:K16"/>
    <mergeCell ref="J23:K23"/>
    <mergeCell ref="J24:K24"/>
    <mergeCell ref="J25:K25"/>
    <mergeCell ref="J20:K20"/>
    <mergeCell ref="J21:K21"/>
    <mergeCell ref="J22:K22"/>
    <mergeCell ref="J29:K29"/>
    <mergeCell ref="J30:K30"/>
    <mergeCell ref="J31:K31"/>
    <mergeCell ref="J26:K26"/>
    <mergeCell ref="J27:K27"/>
    <mergeCell ref="J28:K28"/>
    <mergeCell ref="J35:K35"/>
    <mergeCell ref="J36:K36"/>
    <mergeCell ref="J37:K37"/>
    <mergeCell ref="J32:K32"/>
    <mergeCell ref="J33:K33"/>
    <mergeCell ref="J34:K34"/>
    <mergeCell ref="J41:K41"/>
    <mergeCell ref="J42:K42"/>
    <mergeCell ref="J43:K43"/>
    <mergeCell ref="J38:K38"/>
    <mergeCell ref="J39:K39"/>
    <mergeCell ref="J40:K40"/>
    <mergeCell ref="J47:K47"/>
    <mergeCell ref="J48:K48"/>
    <mergeCell ref="J49:K49"/>
    <mergeCell ref="J44:K44"/>
    <mergeCell ref="J45:K45"/>
    <mergeCell ref="J46:K46"/>
    <mergeCell ref="J53:K53"/>
    <mergeCell ref="J54:K54"/>
    <mergeCell ref="J55:K55"/>
    <mergeCell ref="J50:K50"/>
    <mergeCell ref="J51:K51"/>
    <mergeCell ref="J52:K52"/>
    <mergeCell ref="J59:K59"/>
    <mergeCell ref="J60:K60"/>
    <mergeCell ref="J61:K61"/>
    <mergeCell ref="J56:K56"/>
    <mergeCell ref="J57:K57"/>
    <mergeCell ref="J58:K58"/>
    <mergeCell ref="J65:K65"/>
    <mergeCell ref="J66:K66"/>
    <mergeCell ref="J67:K67"/>
    <mergeCell ref="J62:K62"/>
    <mergeCell ref="J63:K63"/>
    <mergeCell ref="J64:K64"/>
    <mergeCell ref="J71:K71"/>
    <mergeCell ref="J72:K72"/>
    <mergeCell ref="J73:K73"/>
    <mergeCell ref="J68:K68"/>
    <mergeCell ref="J69:K69"/>
    <mergeCell ref="J70:K70"/>
    <mergeCell ref="J77:K77"/>
    <mergeCell ref="J78:K78"/>
    <mergeCell ref="J79:K79"/>
    <mergeCell ref="J74:K74"/>
    <mergeCell ref="J75:K75"/>
    <mergeCell ref="J76:K76"/>
    <mergeCell ref="J83:K83"/>
    <mergeCell ref="J84:K84"/>
    <mergeCell ref="J85:K85"/>
    <mergeCell ref="J80:K80"/>
    <mergeCell ref="J81:K81"/>
    <mergeCell ref="J82:K82"/>
    <mergeCell ref="J89:K89"/>
    <mergeCell ref="J90:K90"/>
    <mergeCell ref="J91:K91"/>
    <mergeCell ref="J86:K86"/>
    <mergeCell ref="J87:K87"/>
    <mergeCell ref="J88:K88"/>
    <mergeCell ref="J95:K95"/>
    <mergeCell ref="J96:K96"/>
    <mergeCell ref="J97:K97"/>
    <mergeCell ref="J92:K92"/>
    <mergeCell ref="J93:K93"/>
    <mergeCell ref="J94:K94"/>
    <mergeCell ref="J101:K101"/>
    <mergeCell ref="J102:K102"/>
    <mergeCell ref="J103:K103"/>
    <mergeCell ref="J98:K98"/>
    <mergeCell ref="J99:K99"/>
    <mergeCell ref="J100:K100"/>
    <mergeCell ref="J107:K107"/>
    <mergeCell ref="J108:K108"/>
    <mergeCell ref="J109:K109"/>
    <mergeCell ref="J104:K104"/>
    <mergeCell ref="J105:K105"/>
    <mergeCell ref="J106:K106"/>
    <mergeCell ref="J113:K113"/>
    <mergeCell ref="J114:K114"/>
    <mergeCell ref="J115:K115"/>
    <mergeCell ref="J110:K110"/>
    <mergeCell ref="J111:K111"/>
    <mergeCell ref="J112:K112"/>
    <mergeCell ref="J119:K119"/>
    <mergeCell ref="J120:K120"/>
    <mergeCell ref="J121:K121"/>
    <mergeCell ref="J116:K116"/>
    <mergeCell ref="J117:K117"/>
    <mergeCell ref="J118:K118"/>
    <mergeCell ref="J125:K125"/>
    <mergeCell ref="J126:K126"/>
    <mergeCell ref="J127:K127"/>
    <mergeCell ref="J122:K122"/>
    <mergeCell ref="J123:K123"/>
    <mergeCell ref="J124:K124"/>
    <mergeCell ref="J131:K131"/>
    <mergeCell ref="J132:K132"/>
    <mergeCell ref="J133:K133"/>
    <mergeCell ref="J128:K128"/>
    <mergeCell ref="J129:K129"/>
    <mergeCell ref="J130:K130"/>
    <mergeCell ref="J137:K137"/>
    <mergeCell ref="J138:K138"/>
    <mergeCell ref="J139:K139"/>
    <mergeCell ref="J134:K134"/>
    <mergeCell ref="J135:K135"/>
    <mergeCell ref="J136:K136"/>
    <mergeCell ref="J143:K143"/>
    <mergeCell ref="J144:K144"/>
    <mergeCell ref="J145:K145"/>
    <mergeCell ref="J140:K140"/>
    <mergeCell ref="J141:K141"/>
    <mergeCell ref="J142:K142"/>
    <mergeCell ref="J149:K149"/>
    <mergeCell ref="J150:K150"/>
    <mergeCell ref="J151:K151"/>
    <mergeCell ref="J146:K146"/>
    <mergeCell ref="J147:K147"/>
    <mergeCell ref="J148:K148"/>
    <mergeCell ref="J155:K155"/>
    <mergeCell ref="J156:K156"/>
    <mergeCell ref="J157:K157"/>
    <mergeCell ref="J152:K152"/>
    <mergeCell ref="J153:K153"/>
    <mergeCell ref="J154:K154"/>
    <mergeCell ref="J158:K158"/>
    <mergeCell ref="J159:K159"/>
    <mergeCell ref="J160:K160"/>
    <mergeCell ref="J167:K167"/>
    <mergeCell ref="J168:K168"/>
    <mergeCell ref="J169:K169"/>
    <mergeCell ref="J164:K164"/>
    <mergeCell ref="J165:K165"/>
    <mergeCell ref="J166:K166"/>
    <mergeCell ref="J172:K172"/>
    <mergeCell ref="J179:K179"/>
    <mergeCell ref="J180:K180"/>
    <mergeCell ref="J181:K181"/>
    <mergeCell ref="J176:K176"/>
    <mergeCell ref="J177:K177"/>
    <mergeCell ref="J178:K178"/>
    <mergeCell ref="J161:K161"/>
    <mergeCell ref="J162:K162"/>
    <mergeCell ref="J163:K163"/>
    <mergeCell ref="J197:K197"/>
    <mergeCell ref="J198:K198"/>
    <mergeCell ref="J199:K199"/>
    <mergeCell ref="J194:K194"/>
    <mergeCell ref="J195:K195"/>
    <mergeCell ref="J196:K196"/>
    <mergeCell ref="J3:K3"/>
    <mergeCell ref="J185:K185"/>
    <mergeCell ref="J186:K186"/>
    <mergeCell ref="J187:K187"/>
    <mergeCell ref="J182:K182"/>
    <mergeCell ref="J183:K183"/>
    <mergeCell ref="J184:K184"/>
    <mergeCell ref="J191:K191"/>
    <mergeCell ref="J192:K192"/>
    <mergeCell ref="J193:K193"/>
    <mergeCell ref="J188:K188"/>
    <mergeCell ref="J189:K189"/>
    <mergeCell ref="J190:K190"/>
    <mergeCell ref="J173:K173"/>
    <mergeCell ref="J174:K174"/>
    <mergeCell ref="J175:K175"/>
    <mergeCell ref="J170:K170"/>
    <mergeCell ref="J171:K171"/>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C38E419-33FC-4DC7-8B9E-6BA371B6CC36}">
          <x14:formula1>
            <xm:f>Tablolar!$A$2:$A$5</xm:f>
          </x14:formula1>
          <xm:sqref>C2:F200</xm:sqref>
        </x14:dataValidation>
        <x14:dataValidation type="list" allowBlank="1" showInputMessage="1" showErrorMessage="1" xr:uid="{9E8B133C-88DE-405F-AE95-B8E471C19B21}">
          <x14:formula1>
            <xm:f>Tablolar!$A$8:$A$10</xm:f>
          </x14:formula1>
          <xm:sqref>G2:I200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57"/>
  <sheetViews>
    <sheetView workbookViewId="0">
      <selection activeCell="K7" sqref="K7"/>
    </sheetView>
  </sheetViews>
  <sheetFormatPr defaultRowHeight="14.25" x14ac:dyDescent="0.45"/>
  <cols>
    <col min="1" max="1" width="9.1328125" style="24"/>
    <col min="2" max="2" width="28.265625" bestFit="1" customWidth="1"/>
    <col min="10" max="10" width="22.265625" bestFit="1" customWidth="1"/>
    <col min="11" max="11" width="40" bestFit="1" customWidth="1"/>
    <col min="12" max="34" width="9.1328125" style="24"/>
  </cols>
  <sheetData>
    <row r="1" spans="2:12" ht="15.75" x14ac:dyDescent="0.5">
      <c r="B1" s="41" t="s">
        <v>66</v>
      </c>
      <c r="C1" s="41"/>
      <c r="D1" s="41"/>
      <c r="E1" s="41"/>
      <c r="F1" s="41"/>
      <c r="G1" s="41"/>
      <c r="H1" s="41"/>
      <c r="I1" s="41"/>
      <c r="J1" s="41"/>
      <c r="K1" s="41"/>
      <c r="L1" s="41"/>
    </row>
    <row r="2" spans="2:12" x14ac:dyDescent="0.45">
      <c r="B2" s="25"/>
      <c r="C2" s="25"/>
      <c r="D2" s="25"/>
      <c r="E2" s="25"/>
      <c r="F2" s="25"/>
      <c r="G2" s="25"/>
      <c r="H2" s="25"/>
      <c r="I2" s="25"/>
      <c r="J2" s="25"/>
      <c r="K2" s="25"/>
      <c r="L2" s="25"/>
    </row>
    <row r="3" spans="2:12" ht="15.75" x14ac:dyDescent="0.5">
      <c r="B3" s="26"/>
      <c r="C3" s="26"/>
      <c r="D3" s="26"/>
      <c r="E3" s="26"/>
      <c r="F3" s="26"/>
      <c r="G3" s="26"/>
      <c r="H3" s="26"/>
      <c r="I3" s="137" t="s">
        <v>13</v>
      </c>
      <c r="J3" s="137"/>
      <c r="K3" s="137"/>
    </row>
    <row r="4" spans="2:12" x14ac:dyDescent="0.45">
      <c r="B4" s="28" t="s">
        <v>2</v>
      </c>
      <c r="C4" s="29" t="s">
        <v>3</v>
      </c>
      <c r="D4" s="30"/>
      <c r="E4" s="138" t="s">
        <v>8</v>
      </c>
      <c r="F4" s="139"/>
      <c r="G4" s="29" t="s">
        <v>3</v>
      </c>
      <c r="H4" s="26"/>
      <c r="I4" s="29" t="s">
        <v>14</v>
      </c>
      <c r="J4" s="29" t="s">
        <v>15</v>
      </c>
      <c r="K4" s="31" t="s">
        <v>16</v>
      </c>
    </row>
    <row r="5" spans="2:12" x14ac:dyDescent="0.45">
      <c r="B5" s="32" t="s">
        <v>4</v>
      </c>
      <c r="C5" s="27">
        <v>1</v>
      </c>
      <c r="D5" s="26"/>
      <c r="E5" s="27" t="s">
        <v>9</v>
      </c>
      <c r="F5" s="27"/>
      <c r="G5" s="27">
        <v>1</v>
      </c>
      <c r="H5" s="26"/>
      <c r="I5" s="33">
        <v>1</v>
      </c>
      <c r="J5" s="33" t="s">
        <v>101</v>
      </c>
      <c r="K5" s="147">
        <v>1235.78</v>
      </c>
    </row>
    <row r="6" spans="2:12" x14ac:dyDescent="0.45">
      <c r="B6" s="32" t="s">
        <v>5</v>
      </c>
      <c r="C6" s="27">
        <v>2</v>
      </c>
      <c r="D6" s="26"/>
      <c r="E6" s="27" t="s">
        <v>10</v>
      </c>
      <c r="F6" s="27"/>
      <c r="G6" s="27">
        <v>2</v>
      </c>
      <c r="H6" s="26"/>
      <c r="I6" s="33">
        <v>2</v>
      </c>
      <c r="J6" s="33" t="s">
        <v>102</v>
      </c>
      <c r="K6" s="33" t="s">
        <v>110</v>
      </c>
    </row>
    <row r="7" spans="2:12" x14ac:dyDescent="0.45">
      <c r="B7" s="32" t="s">
        <v>6</v>
      </c>
      <c r="C7" s="27">
        <v>3</v>
      </c>
      <c r="D7" s="26"/>
      <c r="E7" s="27" t="s">
        <v>11</v>
      </c>
      <c r="F7" s="27"/>
      <c r="G7" s="27">
        <v>3</v>
      </c>
      <c r="H7" s="26"/>
      <c r="I7" s="33">
        <v>3</v>
      </c>
      <c r="J7" s="33" t="s">
        <v>103</v>
      </c>
      <c r="K7" s="33" t="s">
        <v>109</v>
      </c>
    </row>
    <row r="8" spans="2:12" x14ac:dyDescent="0.45">
      <c r="B8" s="32" t="s">
        <v>7</v>
      </c>
      <c r="C8" s="27">
        <v>4</v>
      </c>
      <c r="D8" s="26"/>
      <c r="E8" s="26"/>
      <c r="F8" s="26"/>
      <c r="G8" s="26"/>
      <c r="H8" s="26"/>
      <c r="I8" s="33">
        <v>4</v>
      </c>
      <c r="J8" s="33" t="s">
        <v>104</v>
      </c>
      <c r="K8" s="33" t="s">
        <v>108</v>
      </c>
    </row>
    <row r="9" spans="2:12" x14ac:dyDescent="0.45">
      <c r="B9" s="26"/>
      <c r="C9" s="26"/>
      <c r="D9" s="26"/>
      <c r="E9" s="26"/>
      <c r="F9" s="26"/>
      <c r="G9" s="26"/>
      <c r="H9" s="26"/>
      <c r="I9" s="33">
        <v>5</v>
      </c>
      <c r="J9" s="33" t="s">
        <v>105</v>
      </c>
      <c r="K9" s="33" t="s">
        <v>107</v>
      </c>
    </row>
    <row r="10" spans="2:12" x14ac:dyDescent="0.45">
      <c r="B10" s="26"/>
      <c r="C10" s="26"/>
      <c r="D10" s="26"/>
      <c r="E10" s="26"/>
      <c r="F10" s="26"/>
      <c r="G10" s="26"/>
      <c r="H10" s="26"/>
      <c r="I10" s="33">
        <v>6</v>
      </c>
      <c r="J10" s="34" t="s">
        <v>106</v>
      </c>
      <c r="K10" s="147">
        <v>11533.9</v>
      </c>
    </row>
    <row r="11" spans="2:12" x14ac:dyDescent="0.45">
      <c r="B11" s="24"/>
      <c r="C11" s="24"/>
      <c r="D11" s="24"/>
      <c r="E11" s="24"/>
      <c r="F11" s="24"/>
      <c r="G11" s="24"/>
      <c r="H11" s="24"/>
      <c r="I11" s="24"/>
      <c r="J11" s="24"/>
      <c r="K11" s="24"/>
    </row>
    <row r="12" spans="2:12" x14ac:dyDescent="0.45">
      <c r="B12" s="140" t="s">
        <v>37</v>
      </c>
      <c r="C12" s="141"/>
      <c r="D12" s="141"/>
      <c r="E12" s="26"/>
      <c r="F12" s="24"/>
      <c r="G12" s="24"/>
      <c r="H12" s="24"/>
      <c r="I12" s="24"/>
      <c r="J12" s="24"/>
      <c r="K12" s="24"/>
    </row>
    <row r="13" spans="2:12" x14ac:dyDescent="0.45">
      <c r="B13" s="140" t="s">
        <v>38</v>
      </c>
      <c r="C13" s="141"/>
      <c r="D13" s="141"/>
      <c r="E13" s="26"/>
      <c r="F13" s="24"/>
      <c r="G13" s="24"/>
      <c r="H13" s="24"/>
      <c r="I13" s="24"/>
      <c r="J13" s="24"/>
      <c r="K13" s="24"/>
    </row>
    <row r="14" spans="2:12" x14ac:dyDescent="0.45">
      <c r="B14" s="26" t="s">
        <v>39</v>
      </c>
      <c r="C14" s="26"/>
      <c r="D14" s="26"/>
      <c r="E14" s="26"/>
      <c r="F14" s="24"/>
      <c r="G14" s="24"/>
      <c r="H14" s="24"/>
      <c r="I14" s="24"/>
      <c r="J14" s="24"/>
      <c r="K14" s="24"/>
    </row>
    <row r="15" spans="2:12" x14ac:dyDescent="0.45">
      <c r="B15" s="26" t="s">
        <v>40</v>
      </c>
      <c r="C15" s="26"/>
      <c r="D15" s="26"/>
      <c r="E15" s="26"/>
      <c r="F15" s="24"/>
      <c r="G15" s="24"/>
      <c r="H15" s="24"/>
      <c r="I15" s="24"/>
      <c r="J15" s="24"/>
      <c r="K15" s="24"/>
    </row>
    <row r="16" spans="2:12" x14ac:dyDescent="0.45">
      <c r="B16" s="26" t="s">
        <v>41</v>
      </c>
      <c r="C16" s="26"/>
      <c r="D16" s="26"/>
      <c r="E16" s="26"/>
      <c r="F16" s="24"/>
      <c r="G16" s="24"/>
      <c r="H16" s="24"/>
      <c r="I16" s="24"/>
      <c r="J16" s="24"/>
      <c r="K16" s="24"/>
    </row>
    <row r="17" spans="2:12" x14ac:dyDescent="0.45">
      <c r="B17" s="26" t="s">
        <v>42</v>
      </c>
      <c r="C17" s="26"/>
      <c r="D17" s="26"/>
      <c r="E17" s="26"/>
      <c r="F17" s="24"/>
      <c r="G17" s="24"/>
      <c r="H17" s="24"/>
      <c r="I17" s="24"/>
      <c r="J17" s="24"/>
      <c r="K17" s="24"/>
    </row>
    <row r="18" spans="2:12" x14ac:dyDescent="0.45">
      <c r="B18" s="26" t="s">
        <v>43</v>
      </c>
      <c r="C18" s="26"/>
      <c r="D18" s="26"/>
      <c r="E18" s="26"/>
      <c r="F18" s="24"/>
      <c r="G18" s="24"/>
      <c r="H18" s="24"/>
      <c r="I18" s="24"/>
      <c r="J18" s="24"/>
      <c r="K18" s="24"/>
    </row>
    <row r="19" spans="2:12" x14ac:dyDescent="0.45">
      <c r="B19" s="35" t="s">
        <v>44</v>
      </c>
      <c r="C19" s="36"/>
      <c r="D19" s="26"/>
      <c r="E19" s="26"/>
      <c r="F19" s="24"/>
      <c r="G19" s="24"/>
      <c r="H19" s="24"/>
      <c r="I19" s="24"/>
      <c r="J19" s="24"/>
      <c r="K19" s="24"/>
    </row>
    <row r="20" spans="2:12" x14ac:dyDescent="0.45">
      <c r="B20" s="37" t="s">
        <v>45</v>
      </c>
      <c r="C20" s="142" t="s">
        <v>46</v>
      </c>
      <c r="D20" s="142"/>
      <c r="E20" s="142"/>
      <c r="F20" s="24"/>
      <c r="G20" s="24"/>
      <c r="H20" s="24"/>
      <c r="I20" s="24"/>
      <c r="J20" s="24"/>
      <c r="K20" s="24"/>
    </row>
    <row r="21" spans="2:12" x14ac:dyDescent="0.45">
      <c r="B21" s="38" t="s">
        <v>47</v>
      </c>
      <c r="C21" s="45" t="s">
        <v>48</v>
      </c>
      <c r="D21" s="45"/>
      <c r="E21" s="45"/>
      <c r="F21" s="24"/>
      <c r="G21" s="24"/>
      <c r="H21" s="24"/>
      <c r="I21" s="24"/>
      <c r="J21" s="24"/>
      <c r="K21" s="24"/>
    </row>
    <row r="22" spans="2:12" ht="15" customHeight="1" x14ac:dyDescent="0.45">
      <c r="B22" s="39" t="s">
        <v>49</v>
      </c>
      <c r="C22" s="130" t="s">
        <v>50</v>
      </c>
      <c r="D22" s="130"/>
      <c r="E22" s="130"/>
      <c r="F22" s="130"/>
      <c r="G22" s="130"/>
      <c r="H22" s="130"/>
      <c r="I22" s="130"/>
      <c r="J22" s="130"/>
      <c r="K22" s="130"/>
    </row>
    <row r="23" spans="2:12" x14ac:dyDescent="0.45">
      <c r="B23" s="30"/>
      <c r="C23" s="130"/>
      <c r="D23" s="130"/>
      <c r="E23" s="130"/>
      <c r="F23" s="130"/>
      <c r="G23" s="130"/>
      <c r="H23" s="130"/>
      <c r="I23" s="130"/>
      <c r="J23" s="130"/>
      <c r="K23" s="130"/>
    </row>
    <row r="24" spans="2:12" ht="15" customHeight="1" x14ac:dyDescent="0.45">
      <c r="B24" s="37" t="s">
        <v>51</v>
      </c>
      <c r="C24" s="130" t="s">
        <v>52</v>
      </c>
      <c r="D24" s="130"/>
      <c r="E24" s="130"/>
      <c r="F24" s="130"/>
      <c r="G24" s="130"/>
      <c r="H24" s="130"/>
      <c r="I24" s="130"/>
      <c r="J24" s="130"/>
      <c r="K24" s="130"/>
    </row>
    <row r="25" spans="2:12" x14ac:dyDescent="0.45">
      <c r="B25" s="30"/>
      <c r="C25" s="130"/>
      <c r="D25" s="130"/>
      <c r="E25" s="130"/>
      <c r="F25" s="130"/>
      <c r="G25" s="130"/>
      <c r="H25" s="130"/>
      <c r="I25" s="130"/>
      <c r="J25" s="130"/>
      <c r="K25" s="130"/>
    </row>
    <row r="26" spans="2:12" x14ac:dyDescent="0.45">
      <c r="B26" s="30"/>
      <c r="C26" s="40" t="s">
        <v>53</v>
      </c>
      <c r="D26" s="43"/>
      <c r="E26" s="44"/>
      <c r="F26" s="132" t="s">
        <v>54</v>
      </c>
      <c r="G26" s="133"/>
      <c r="H26" s="24"/>
      <c r="I26" s="24"/>
      <c r="J26" s="24"/>
      <c r="K26" s="24"/>
    </row>
    <row r="27" spans="2:12" x14ac:dyDescent="0.45">
      <c r="B27" s="30"/>
      <c r="C27" s="134" t="s">
        <v>55</v>
      </c>
      <c r="D27" s="135"/>
      <c r="E27" s="136"/>
      <c r="F27" s="132" t="s">
        <v>56</v>
      </c>
      <c r="G27" s="133"/>
      <c r="H27" s="24"/>
      <c r="I27" s="24"/>
      <c r="J27" s="24"/>
      <c r="K27" s="24"/>
    </row>
    <row r="28" spans="2:12" x14ac:dyDescent="0.45">
      <c r="B28" s="30"/>
      <c r="C28" s="134" t="s">
        <v>57</v>
      </c>
      <c r="D28" s="135"/>
      <c r="E28" s="136"/>
      <c r="F28" s="132" t="s">
        <v>58</v>
      </c>
      <c r="G28" s="133"/>
      <c r="H28" s="24"/>
      <c r="I28" s="24"/>
      <c r="J28" s="24"/>
      <c r="K28" s="24"/>
    </row>
    <row r="29" spans="2:12" ht="15" customHeight="1" x14ac:dyDescent="0.45">
      <c r="B29" s="37" t="s">
        <v>59</v>
      </c>
      <c r="C29" s="130" t="s">
        <v>60</v>
      </c>
      <c r="D29" s="130"/>
      <c r="E29" s="130"/>
      <c r="F29" s="130"/>
      <c r="G29" s="130"/>
      <c r="H29" s="130"/>
      <c r="I29" s="130"/>
      <c r="J29" s="130"/>
      <c r="K29" s="130"/>
      <c r="L29" s="130"/>
    </row>
    <row r="30" spans="2:12" ht="15" customHeight="1" x14ac:dyDescent="0.45">
      <c r="B30" s="37" t="s">
        <v>61</v>
      </c>
      <c r="C30" s="130" t="s">
        <v>62</v>
      </c>
      <c r="D30" s="130"/>
      <c r="E30" s="130"/>
      <c r="F30" s="130"/>
      <c r="G30" s="130"/>
      <c r="H30" s="130"/>
      <c r="I30" s="130"/>
      <c r="J30" s="130"/>
      <c r="K30" s="130"/>
    </row>
    <row r="31" spans="2:12" x14ac:dyDescent="0.45">
      <c r="B31" s="26"/>
      <c r="C31" s="130"/>
      <c r="D31" s="130"/>
      <c r="E31" s="130"/>
      <c r="F31" s="130"/>
      <c r="G31" s="130"/>
      <c r="H31" s="130"/>
      <c r="I31" s="130"/>
      <c r="J31" s="130"/>
      <c r="K31" s="130"/>
    </row>
    <row r="32" spans="2:12" ht="15" customHeight="1" x14ac:dyDescent="0.45">
      <c r="B32" s="37" t="s">
        <v>63</v>
      </c>
      <c r="C32" s="131" t="s">
        <v>64</v>
      </c>
      <c r="D32" s="131"/>
      <c r="E32" s="131"/>
      <c r="F32" s="131"/>
      <c r="G32" s="131"/>
      <c r="H32" s="131"/>
      <c r="I32" s="131"/>
      <c r="J32" s="131"/>
      <c r="K32" s="131"/>
    </row>
    <row r="33" spans="2:11" x14ac:dyDescent="0.45">
      <c r="B33" s="26"/>
      <c r="C33" s="42"/>
      <c r="D33" s="42"/>
      <c r="E33" s="42"/>
      <c r="F33" s="42"/>
      <c r="G33" s="42"/>
      <c r="H33" s="42"/>
      <c r="I33" s="42"/>
      <c r="J33" s="42"/>
      <c r="K33" s="42"/>
    </row>
    <row r="34" spans="2:11" x14ac:dyDescent="0.45">
      <c r="B34" s="24"/>
      <c r="C34" s="24"/>
      <c r="D34" s="24"/>
      <c r="E34" s="24"/>
      <c r="F34" s="24"/>
      <c r="G34" s="24"/>
      <c r="H34" s="24"/>
      <c r="I34" s="24"/>
      <c r="J34" s="24"/>
      <c r="K34" s="24"/>
    </row>
    <row r="35" spans="2:11" x14ac:dyDescent="0.45">
      <c r="B35" s="24"/>
      <c r="C35" s="24"/>
      <c r="D35" s="24"/>
      <c r="E35" s="24"/>
      <c r="F35" s="24"/>
      <c r="G35" s="24"/>
      <c r="H35" s="24"/>
      <c r="I35" s="24"/>
      <c r="J35" s="24"/>
      <c r="K35" s="24"/>
    </row>
    <row r="36" spans="2:11" x14ac:dyDescent="0.45">
      <c r="B36" s="24"/>
      <c r="C36" s="24"/>
      <c r="D36" s="24"/>
      <c r="E36" s="24"/>
      <c r="F36" s="24"/>
      <c r="G36" s="24"/>
      <c r="H36" s="24"/>
      <c r="I36" s="24"/>
      <c r="J36" s="24"/>
      <c r="K36" s="24"/>
    </row>
    <row r="37" spans="2:11" x14ac:dyDescent="0.45">
      <c r="B37" s="24"/>
      <c r="C37" s="24"/>
      <c r="D37" s="24"/>
      <c r="E37" s="24"/>
      <c r="F37" s="24"/>
      <c r="G37" s="24"/>
      <c r="H37" s="24"/>
      <c r="I37" s="24"/>
      <c r="J37" s="24"/>
      <c r="K37" s="24"/>
    </row>
    <row r="38" spans="2:11" x14ac:dyDescent="0.45">
      <c r="B38" s="24"/>
      <c r="C38" s="24"/>
      <c r="D38" s="24"/>
      <c r="E38" s="24"/>
      <c r="F38" s="24"/>
      <c r="G38" s="24"/>
      <c r="H38" s="24"/>
      <c r="I38" s="24"/>
      <c r="J38" s="24"/>
      <c r="K38" s="24"/>
    </row>
    <row r="39" spans="2:11" x14ac:dyDescent="0.45">
      <c r="B39" s="24"/>
      <c r="C39" s="24"/>
      <c r="D39" s="24"/>
      <c r="E39" s="24"/>
      <c r="F39" s="24"/>
      <c r="G39" s="24"/>
      <c r="H39" s="24"/>
      <c r="I39" s="24"/>
      <c r="J39" s="24"/>
      <c r="K39" s="24"/>
    </row>
    <row r="40" spans="2:11" x14ac:dyDescent="0.45">
      <c r="B40" s="24"/>
      <c r="C40" s="24"/>
      <c r="D40" s="24"/>
      <c r="E40" s="24"/>
      <c r="F40" s="24"/>
      <c r="G40" s="24"/>
      <c r="H40" s="24"/>
      <c r="I40" s="24"/>
      <c r="J40" s="24"/>
      <c r="K40" s="24"/>
    </row>
    <row r="41" spans="2:11" x14ac:dyDescent="0.45">
      <c r="B41" s="24"/>
      <c r="C41" s="24"/>
      <c r="D41" s="24"/>
      <c r="E41" s="24"/>
      <c r="F41" s="24"/>
      <c r="G41" s="24"/>
      <c r="H41" s="24"/>
      <c r="I41" s="24"/>
      <c r="J41" s="24"/>
      <c r="K41" s="24"/>
    </row>
    <row r="42" spans="2:11" x14ac:dyDescent="0.45">
      <c r="B42" s="24"/>
      <c r="C42" s="24"/>
      <c r="D42" s="24"/>
      <c r="E42" s="24"/>
      <c r="F42" s="24"/>
      <c r="G42" s="24"/>
      <c r="H42" s="24"/>
      <c r="I42" s="24"/>
      <c r="J42" s="24"/>
      <c r="K42" s="24"/>
    </row>
    <row r="43" spans="2:11" x14ac:dyDescent="0.45">
      <c r="B43" s="24"/>
      <c r="C43" s="24"/>
      <c r="D43" s="24"/>
      <c r="E43" s="24"/>
      <c r="F43" s="24"/>
      <c r="G43" s="24"/>
      <c r="H43" s="24"/>
      <c r="I43" s="24"/>
      <c r="J43" s="24"/>
      <c r="K43" s="24"/>
    </row>
    <row r="44" spans="2:11" x14ac:dyDescent="0.45">
      <c r="B44" s="24"/>
      <c r="C44" s="24"/>
      <c r="D44" s="24"/>
      <c r="E44" s="24"/>
      <c r="F44" s="24"/>
      <c r="G44" s="24"/>
      <c r="H44" s="24"/>
      <c r="I44" s="24"/>
      <c r="J44" s="24"/>
      <c r="K44" s="24"/>
    </row>
    <row r="45" spans="2:11" x14ac:dyDescent="0.45">
      <c r="B45" s="24"/>
      <c r="C45" s="24"/>
      <c r="D45" s="24"/>
      <c r="E45" s="24"/>
      <c r="F45" s="24"/>
      <c r="G45" s="24"/>
      <c r="H45" s="24"/>
      <c r="I45" s="24"/>
      <c r="J45" s="24"/>
      <c r="K45" s="24"/>
    </row>
    <row r="46" spans="2:11" x14ac:dyDescent="0.45">
      <c r="B46" s="24"/>
      <c r="C46" s="24"/>
      <c r="D46" s="24"/>
      <c r="E46" s="24"/>
      <c r="F46" s="24"/>
      <c r="G46" s="24"/>
      <c r="H46" s="24"/>
      <c r="I46" s="24"/>
      <c r="J46" s="24"/>
      <c r="K46" s="24"/>
    </row>
    <row r="47" spans="2:11" x14ac:dyDescent="0.45">
      <c r="B47" s="24"/>
      <c r="C47" s="24"/>
      <c r="D47" s="24"/>
      <c r="E47" s="24"/>
      <c r="F47" s="24"/>
      <c r="G47" s="24"/>
      <c r="H47" s="24"/>
      <c r="I47" s="24"/>
      <c r="J47" s="24"/>
      <c r="K47" s="24"/>
    </row>
    <row r="48" spans="2:11" x14ac:dyDescent="0.45">
      <c r="B48" s="24"/>
      <c r="C48" s="24"/>
      <c r="D48" s="24"/>
      <c r="E48" s="24"/>
      <c r="F48" s="24"/>
      <c r="G48" s="24"/>
      <c r="H48" s="24"/>
      <c r="I48" s="24"/>
      <c r="J48" s="24"/>
      <c r="K48" s="24"/>
    </row>
    <row r="49" spans="2:11" x14ac:dyDescent="0.45">
      <c r="B49" s="24"/>
      <c r="C49" s="24"/>
      <c r="D49" s="24"/>
      <c r="E49" s="24"/>
      <c r="F49" s="24"/>
      <c r="G49" s="24"/>
      <c r="H49" s="24"/>
      <c r="I49" s="24"/>
      <c r="J49" s="24"/>
      <c r="K49" s="24"/>
    </row>
    <row r="50" spans="2:11" x14ac:dyDescent="0.45">
      <c r="B50" s="24"/>
      <c r="C50" s="24"/>
      <c r="D50" s="24"/>
      <c r="E50" s="24"/>
      <c r="F50" s="24"/>
      <c r="G50" s="24"/>
      <c r="H50" s="24"/>
      <c r="I50" s="24"/>
      <c r="J50" s="24"/>
      <c r="K50" s="24"/>
    </row>
    <row r="51" spans="2:11" x14ac:dyDescent="0.45">
      <c r="B51" s="24"/>
      <c r="C51" s="24"/>
      <c r="D51" s="24"/>
      <c r="E51" s="24"/>
      <c r="F51" s="24"/>
      <c r="G51" s="24"/>
      <c r="H51" s="24"/>
      <c r="I51" s="24"/>
      <c r="J51" s="24"/>
      <c r="K51" s="24"/>
    </row>
    <row r="52" spans="2:11" x14ac:dyDescent="0.45">
      <c r="B52" s="24"/>
      <c r="C52" s="24"/>
      <c r="D52" s="24"/>
      <c r="E52" s="24"/>
      <c r="F52" s="24"/>
      <c r="G52" s="24"/>
      <c r="H52" s="24"/>
      <c r="I52" s="24"/>
      <c r="J52" s="24"/>
      <c r="K52" s="24"/>
    </row>
    <row r="53" spans="2:11" x14ac:dyDescent="0.45">
      <c r="B53" s="24"/>
      <c r="C53" s="24"/>
      <c r="D53" s="24"/>
      <c r="E53" s="24"/>
      <c r="F53" s="24"/>
      <c r="G53" s="24"/>
      <c r="H53" s="24"/>
      <c r="I53" s="24"/>
      <c r="J53" s="24"/>
      <c r="K53" s="24"/>
    </row>
    <row r="54" spans="2:11" x14ac:dyDescent="0.45">
      <c r="B54" s="24"/>
      <c r="C54" s="24"/>
      <c r="D54" s="24"/>
      <c r="E54" s="24"/>
      <c r="F54" s="24"/>
      <c r="G54" s="24"/>
      <c r="H54" s="24"/>
      <c r="I54" s="24"/>
      <c r="J54" s="24"/>
      <c r="K54" s="24"/>
    </row>
    <row r="55" spans="2:11" x14ac:dyDescent="0.45">
      <c r="B55" s="24"/>
      <c r="C55" s="24"/>
      <c r="D55" s="24"/>
      <c r="E55" s="24"/>
      <c r="F55" s="24"/>
      <c r="G55" s="24"/>
      <c r="H55" s="24"/>
      <c r="I55" s="24"/>
      <c r="J55" s="24"/>
      <c r="K55" s="24"/>
    </row>
    <row r="56" spans="2:11" x14ac:dyDescent="0.45">
      <c r="B56" s="24"/>
      <c r="C56" s="24"/>
      <c r="D56" s="24"/>
      <c r="E56" s="24"/>
      <c r="F56" s="24"/>
      <c r="G56" s="24"/>
      <c r="H56" s="24"/>
      <c r="I56" s="24"/>
      <c r="J56" s="24"/>
      <c r="K56" s="24"/>
    </row>
    <row r="57" spans="2:11" x14ac:dyDescent="0.45">
      <c r="B57" s="24"/>
      <c r="C57" s="24"/>
      <c r="D57" s="24"/>
      <c r="E57" s="24"/>
      <c r="F57" s="24"/>
      <c r="G57" s="24"/>
      <c r="H57" s="24"/>
      <c r="I57" s="24"/>
      <c r="J57" s="24"/>
      <c r="K57" s="24"/>
    </row>
  </sheetData>
  <sheetProtection sheet="1" objects="1" scenarios="1"/>
  <mergeCells count="15">
    <mergeCell ref="I3:K3"/>
    <mergeCell ref="E4:F4"/>
    <mergeCell ref="B12:D12"/>
    <mergeCell ref="B13:D13"/>
    <mergeCell ref="C20:E20"/>
    <mergeCell ref="C24:K25"/>
    <mergeCell ref="C30:K31"/>
    <mergeCell ref="C32:K32"/>
    <mergeCell ref="C22:K23"/>
    <mergeCell ref="C29:L29"/>
    <mergeCell ref="F26:G26"/>
    <mergeCell ref="F27:G27"/>
    <mergeCell ref="F28:G28"/>
    <mergeCell ref="C27:E27"/>
    <mergeCell ref="C28:E2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K23"/>
  <sheetViews>
    <sheetView topLeftCell="C1" workbookViewId="0">
      <selection activeCell="J4" sqref="J4"/>
    </sheetView>
  </sheetViews>
  <sheetFormatPr defaultColWidth="15" defaultRowHeight="14.25" x14ac:dyDescent="0.45"/>
  <cols>
    <col min="1" max="4" width="15" style="9"/>
    <col min="5" max="5" width="7.9296875" style="9" customWidth="1"/>
    <col min="6" max="6" width="8.265625" style="9" customWidth="1"/>
    <col min="7" max="7" width="21.86328125" style="9" bestFit="1" customWidth="1"/>
    <col min="8" max="8" width="38.73046875" style="9" bestFit="1" customWidth="1"/>
    <col min="9" max="16384" width="15" style="9"/>
  </cols>
  <sheetData>
    <row r="2" spans="1:11" ht="15.75" x14ac:dyDescent="0.5">
      <c r="A2" s="143" t="s">
        <v>36</v>
      </c>
      <c r="B2" s="143"/>
      <c r="C2" s="10"/>
      <c r="D2" s="12"/>
      <c r="F2" s="145" t="s">
        <v>13</v>
      </c>
      <c r="G2" s="145"/>
      <c r="H2" s="145"/>
    </row>
    <row r="3" spans="1:11" ht="15.75" x14ac:dyDescent="0.5">
      <c r="A3" s="21">
        <f>IF(Hesapla!D8 =Tablolar!A2,1, IF(Hesapla!D8 =Tablolar!A3,2, IF(Hesapla!D8 =Tablolar!A4,3, IF(Hesapla!D8 =Tablolar!A5,4,0))))</f>
        <v>1</v>
      </c>
      <c r="B3" s="144" t="str">
        <f>IF(A3=1,"Binek, Hafif Ticari, Motorsiklet",IF(A3=2,"Ağır Vasıta","İş Makinesi"))</f>
        <v>Binek, Hafif Ticari, Motorsiklet</v>
      </c>
      <c r="C3" s="144"/>
      <c r="D3" s="12"/>
      <c r="F3" s="23" t="s">
        <v>14</v>
      </c>
      <c r="G3" s="23" t="s">
        <v>15</v>
      </c>
      <c r="H3" s="22" t="s">
        <v>16</v>
      </c>
    </row>
    <row r="4" spans="1:11" x14ac:dyDescent="0.45">
      <c r="A4" s="12"/>
      <c r="B4" s="12"/>
      <c r="C4" s="12"/>
      <c r="D4" s="12"/>
      <c r="F4" s="15">
        <v>1</v>
      </c>
      <c r="G4" s="15" t="s">
        <v>17</v>
      </c>
      <c r="H4" s="15">
        <v>750</v>
      </c>
      <c r="I4" s="9">
        <v>0</v>
      </c>
      <c r="J4" s="9">
        <v>49431</v>
      </c>
      <c r="K4" s="9">
        <v>1235.78</v>
      </c>
    </row>
    <row r="5" spans="1:11" ht="15.75" x14ac:dyDescent="0.5">
      <c r="A5" s="143" t="s">
        <v>35</v>
      </c>
      <c r="B5" s="143"/>
      <c r="C5" s="12"/>
      <c r="D5" s="12"/>
      <c r="F5" s="15">
        <v>2</v>
      </c>
      <c r="G5" s="15" t="s">
        <v>18</v>
      </c>
      <c r="H5" s="15" t="s">
        <v>19</v>
      </c>
      <c r="I5" s="9">
        <v>49431.01</v>
      </c>
      <c r="J5" s="9">
        <v>98862</v>
      </c>
      <c r="K5" s="9">
        <v>1235.78</v>
      </c>
    </row>
    <row r="6" spans="1:11" ht="15.75" x14ac:dyDescent="0.5">
      <c r="A6" s="21">
        <f>IF(Hesapla!D9 =Tablolar!A8,1, IF(Hesapla!D9 =Tablolar!A9,2, IF(Hesapla!D9 =Tablolar!A10,3, 0)))</f>
        <v>2</v>
      </c>
      <c r="B6" s="12" t="str">
        <f>IF(A6=1,"Uzaktan Ekspertiz",IF(A6=2,"Şehir İçi Fiili Ekspertiz","Sehir Dışı Fiili Ekspertiz"))</f>
        <v>Şehir İçi Fiili Ekspertiz</v>
      </c>
      <c r="C6" s="12"/>
      <c r="D6" s="12"/>
      <c r="F6" s="15">
        <v>3</v>
      </c>
      <c r="G6" s="15" t="s">
        <v>20</v>
      </c>
      <c r="H6" s="15" t="s">
        <v>21</v>
      </c>
      <c r="I6" s="9">
        <v>98862.01</v>
      </c>
      <c r="J6" s="9">
        <v>148293</v>
      </c>
      <c r="K6" s="9">
        <v>2471.5500000000002</v>
      </c>
    </row>
    <row r="7" spans="1:11" x14ac:dyDescent="0.45">
      <c r="A7" s="10"/>
      <c r="B7" s="10"/>
      <c r="C7" s="10"/>
      <c r="D7" s="12"/>
      <c r="F7" s="15">
        <v>4</v>
      </c>
      <c r="G7" s="15" t="s">
        <v>22</v>
      </c>
      <c r="H7" s="15" t="s">
        <v>23</v>
      </c>
      <c r="I7" s="9">
        <v>148293.01</v>
      </c>
      <c r="J7" s="9">
        <v>411925</v>
      </c>
      <c r="K7" s="9">
        <v>3559.03</v>
      </c>
    </row>
    <row r="8" spans="1:11" ht="15.75" x14ac:dyDescent="0.5">
      <c r="A8" s="20" t="s">
        <v>34</v>
      </c>
      <c r="B8" s="19"/>
      <c r="C8" s="19"/>
      <c r="D8" s="12"/>
      <c r="F8" s="15">
        <v>5</v>
      </c>
      <c r="G8" s="15" t="s">
        <v>24</v>
      </c>
      <c r="H8" s="15" t="s">
        <v>25</v>
      </c>
      <c r="I8" s="9">
        <v>411925.01</v>
      </c>
      <c r="J8" s="9">
        <v>1647700</v>
      </c>
      <c r="K8" s="9">
        <v>8831.67</v>
      </c>
    </row>
    <row r="9" spans="1:11" ht="15.75" x14ac:dyDescent="0.5">
      <c r="A9" s="18">
        <f>Hesapla!D10</f>
        <v>0</v>
      </c>
      <c r="B9" s="17" t="s">
        <v>27</v>
      </c>
      <c r="C9" s="10"/>
      <c r="D9" s="12"/>
      <c r="F9" s="15">
        <v>6</v>
      </c>
      <c r="G9" s="16" t="s">
        <v>26</v>
      </c>
      <c r="H9" s="15">
        <v>7000</v>
      </c>
      <c r="I9" s="9">
        <v>1647700.01</v>
      </c>
      <c r="K9" s="9">
        <v>11533.9</v>
      </c>
    </row>
    <row r="10" spans="1:11" x14ac:dyDescent="0.45">
      <c r="A10" s="10"/>
      <c r="B10" s="10"/>
      <c r="C10" s="10"/>
      <c r="D10" s="12"/>
    </row>
    <row r="11" spans="1:11" x14ac:dyDescent="0.45">
      <c r="A11" s="10" t="s">
        <v>33</v>
      </c>
      <c r="B11" s="10"/>
      <c r="C11" s="10"/>
      <c r="D11" s="12"/>
    </row>
    <row r="12" spans="1:11" x14ac:dyDescent="0.45">
      <c r="A12" s="14">
        <f>IF(A9&lt;=J4,K4,IF(AND(A9&gt;I5,A9&lt;=J5),K5+(A9-J4)*0.025,IF(AND(A9&gt;I6,A9&lt;=J6),K6+(A9-J5)*0.022,IF(AND(A9&gt;I7,A9&lt;=J7),K7+(A9-J6)*0.02,IF(AND(A9&gt;I8,A9&lt;=J8),K8+(A9-J7)*0.0021,IF(A9&gt;I9,K9))))))</f>
        <v>1235.78</v>
      </c>
      <c r="B12" s="13" t="s">
        <v>32</v>
      </c>
      <c r="C12" s="10"/>
      <c r="D12" s="12"/>
    </row>
    <row r="14" spans="1:11" x14ac:dyDescent="0.45">
      <c r="A14" s="10" t="s">
        <v>31</v>
      </c>
      <c r="B14" s="10"/>
      <c r="C14" s="10"/>
      <c r="D14" s="12"/>
    </row>
    <row r="15" spans="1:11" x14ac:dyDescent="0.45">
      <c r="A15" s="10">
        <f>IF(A6=1, IF(A3=1,A12,IF(A3=2,A12*1.5,IF(A3=3,A12*2.2,IF(A3=4,A12*1.5))))*(2/3), IF(A3=1,A12,IF(A3=2,A12*1.5,IF(A3=3,A12*2.2,IF(A3=4,A12*1.5)))))</f>
        <v>1235.78</v>
      </c>
      <c r="B15" s="10" t="s">
        <v>27</v>
      </c>
      <c r="C15" s="10" t="s">
        <v>29</v>
      </c>
      <c r="D15" s="11"/>
    </row>
    <row r="16" spans="1:11" x14ac:dyDescent="0.45">
      <c r="A16" s="10"/>
      <c r="B16" s="10"/>
      <c r="C16" s="10"/>
    </row>
    <row r="17" spans="1:4" x14ac:dyDescent="0.45">
      <c r="A17" s="10">
        <f>A15*1.2</f>
        <v>1482.9359999999999</v>
      </c>
      <c r="B17" s="10" t="s">
        <v>27</v>
      </c>
      <c r="C17" s="10" t="s">
        <v>28</v>
      </c>
    </row>
    <row r="20" spans="1:4" x14ac:dyDescent="0.45">
      <c r="A20" s="10" t="s">
        <v>30</v>
      </c>
      <c r="B20" s="10"/>
      <c r="C20" s="10"/>
      <c r="D20" s="12"/>
    </row>
    <row r="21" spans="1:4" x14ac:dyDescent="0.45">
      <c r="A21" s="10">
        <f>IF(A6=1,A15-A15,IF(A6=2,A15-A15,IF(A6=3,A15*0.25)))</f>
        <v>0</v>
      </c>
      <c r="B21" s="10" t="s">
        <v>27</v>
      </c>
      <c r="C21" s="10" t="s">
        <v>29</v>
      </c>
      <c r="D21" s="11"/>
    </row>
    <row r="22" spans="1:4" x14ac:dyDescent="0.45">
      <c r="A22" s="10"/>
      <c r="B22" s="10"/>
      <c r="C22" s="10"/>
    </row>
    <row r="23" spans="1:4" x14ac:dyDescent="0.45">
      <c r="A23" s="10">
        <f>A21*1.2</f>
        <v>0</v>
      </c>
      <c r="B23" s="10" t="s">
        <v>27</v>
      </c>
      <c r="C23" s="10" t="s">
        <v>28</v>
      </c>
    </row>
  </sheetData>
  <mergeCells count="4">
    <mergeCell ref="A2:B2"/>
    <mergeCell ref="B3:C3"/>
    <mergeCell ref="A5:B5"/>
    <mergeCell ref="F2:H2"/>
  </mergeCells>
  <pageMargins left="0.7" right="0.7" top="0.75" bottom="0.75" header="0.3" footer="0.3"/>
  <pageSetup paperSize="9"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0BF46-D85C-4EBB-BCBA-BC46356A560F}">
  <dimension ref="A1:O200"/>
  <sheetViews>
    <sheetView workbookViewId="0">
      <selection activeCell="K2" sqref="K2:K200"/>
    </sheetView>
  </sheetViews>
  <sheetFormatPr defaultRowHeight="14.25" x14ac:dyDescent="0.45"/>
  <cols>
    <col min="7" max="7" width="32.265625" bestFit="1" customWidth="1"/>
    <col min="11" max="11" width="9.1328125" style="69"/>
  </cols>
  <sheetData>
    <row r="1" spans="1:15" ht="15.75" x14ac:dyDescent="0.5">
      <c r="A1" s="143" t="s">
        <v>36</v>
      </c>
      <c r="B1" s="143"/>
      <c r="C1" s="10"/>
      <c r="D1" s="20" t="s">
        <v>35</v>
      </c>
      <c r="E1" s="20"/>
      <c r="F1" s="12"/>
      <c r="G1" s="20" t="s">
        <v>34</v>
      </c>
      <c r="H1" s="19"/>
      <c r="K1" s="69" t="s">
        <v>88</v>
      </c>
      <c r="M1" t="s">
        <v>89</v>
      </c>
      <c r="O1" t="s">
        <v>90</v>
      </c>
    </row>
    <row r="2" spans="1:15" ht="15.75" x14ac:dyDescent="0.5">
      <c r="A2" s="21">
        <f>IF('Toplu Liste Oluşturma'!C2 =Tablolar!$A$2,1, IF('Toplu Liste Oluşturma'!C2 =Tablolar!$A$3,2, IF('Toplu Liste Oluşturma'!C2 =Tablolar!$A$4,3, IF('Toplu Liste Oluşturma'!C2 =Tablolar!$A$5,4,0))))</f>
        <v>1</v>
      </c>
      <c r="B2" s="144" t="str">
        <f>IF(A2=1,"Binek, Hafif Ticari, Motorsiklet",IF(A2=2,"Ağır Vasıta","İş Makinesi"))</f>
        <v>Binek, Hafif Ticari, Motorsiklet</v>
      </c>
      <c r="C2" s="144"/>
      <c r="D2" s="21">
        <f>IF('Toplu Liste Oluşturma'!G2 =Tablolar!$A$8,1, IF('Toplu Liste Oluşturma'!G2 =Tablolar!$A$9,2, IF('Toplu Liste Oluşturma'!G2 =Tablolar!$A$10,3, 0)))</f>
        <v>2</v>
      </c>
      <c r="E2" s="12" t="str">
        <f>IF(D2=1,"Uzaktan Ekspertiz",IF(D2=2,"Şehir İçi Fiili Ekspertiz","Sehir Dışı Fiili Ekspertiz"))</f>
        <v>Şehir İçi Fiili Ekspertiz</v>
      </c>
      <c r="F2" s="12"/>
      <c r="G2" s="68">
        <f>'Toplu Liste Oluşturma'!B2</f>
        <v>0</v>
      </c>
      <c r="K2" s="70">
        <f>IF(G2&lt;=Hesaplama!$J$4,Hesaplama!$K$4,IF(AND(G2&gt;Hesaplama!$I$5,G2&lt;=Hesaplama!$J$5),Hesaplama!$K$5+(G2-Hesaplama!$J$4)*0.025,IF(AND(G2&gt;Hesaplama!$I$6,G2&lt;=Hesaplama!$J$6),Hesaplama!$K$6+(G2-Hesaplama!$J$5)*0.022,IF(AND(G2&gt;Hesaplama!$I$7,G2&lt;=Hesaplama!$J$7),Hesaplama!$K$7+(G2-Hesaplama!$J$6)*0.02,IF(AND(G2&gt;Hesaplama!$I$8,G2&lt;=Hesaplama!$J$8),Hesaplama!$K$8+(G2-Hesaplama!$J$7)*0.0021,IF(G2&gt;Hesaplama!$I$9,Hesaplama!$K$9))))))</f>
        <v>1235.78</v>
      </c>
      <c r="M2" s="10">
        <f>IF(D2=1, IF(A2=1,K2,IF(A2=2,K2*1.5,IF(A2=3,K2*2.2,IF(A2=4,K2*1.5))))*(2/3), IF(A2=1,K2,IF(A2=2,K2*1.5,IF(A2=3,K2*2.2,IF(A2=4,K2*1.5)))))</f>
        <v>1235.78</v>
      </c>
      <c r="O2" s="10">
        <f>IF(D2=1,M2-M2,IF(D2=2,M2-M2,IF(D2=3,M2*0.25)))</f>
        <v>0</v>
      </c>
    </row>
    <row r="3" spans="1:15" ht="15.75" x14ac:dyDescent="0.5">
      <c r="A3" s="21">
        <f>IF('Toplu Liste Oluşturma'!C3 =Tablolar!$A$2,1, IF('Toplu Liste Oluşturma'!C3 =Tablolar!$A$3,2, IF('Toplu Liste Oluşturma'!C3 =Tablolar!$A$4,3, IF('Toplu Liste Oluşturma'!C3 =Tablolar!$A$5,4,0))))</f>
        <v>1</v>
      </c>
      <c r="B3" s="144" t="str">
        <f t="shared" ref="B3:B66" si="0">IF(A3=1,"Binek, Hafif Ticari, Motorsiklet",IF(A3=2,"Ağır Vasıta","İş Makinesi"))</f>
        <v>Binek, Hafif Ticari, Motorsiklet</v>
      </c>
      <c r="C3" s="144"/>
      <c r="D3" s="21">
        <f>IF('Toplu Liste Oluşturma'!G3 =Tablolar!$A$8,1, IF('Toplu Liste Oluşturma'!G3 =Tablolar!$A$9,2, IF('Toplu Liste Oluşturma'!G3 =Tablolar!$A$10,3, 0)))</f>
        <v>2</v>
      </c>
      <c r="E3" s="12" t="str">
        <f t="shared" ref="E3:E66" si="1">IF(D3=1,"Uzaktan Ekspertiz",IF(D3=2,"Şehir İçi Fiili Ekspertiz","Sehir Dışı Fiili Ekspertiz"))</f>
        <v>Şehir İçi Fiili Ekspertiz</v>
      </c>
      <c r="F3" s="12"/>
      <c r="G3" s="68">
        <f>'Toplu Liste Oluşturma'!B3</f>
        <v>0</v>
      </c>
      <c r="K3" s="70">
        <f>IF(G3&lt;=Hesaplama!$J$4,Hesaplama!$K$4,IF(AND(G3&gt;Hesaplama!$I$5,G3&lt;=Hesaplama!$J$5),Hesaplama!$K$5+(G3-Hesaplama!$J$4)*0.025,IF(AND(G3&gt;Hesaplama!$I$6,G3&lt;=Hesaplama!$J$6),Hesaplama!$K$6+(G3-Hesaplama!$J$5)*0.022,IF(AND(G3&gt;Hesaplama!$I$7,G3&lt;=Hesaplama!$J$7),Hesaplama!$K$7+(G3-Hesaplama!$J$6)*0.02,IF(AND(G3&gt;Hesaplama!$I$8,G3&lt;=Hesaplama!$J$8),Hesaplama!$K$8+(G3-Hesaplama!$J$7)*0.0021,IF(G3&gt;Hesaplama!$I$9,Hesaplama!$K$9))))))</f>
        <v>1235.78</v>
      </c>
      <c r="M3" s="10">
        <f>IF(D3=1, IF(A3=1,K3,IF(A3=2,K3*1.5,IF(A3=3,K3*2.2,IF(A3=4,K3*1.5))))*(2/3), IF(A3=1,K3,IF(A3=2,K3*1.5,IF(A3=3,K3*2.2,IF(A3=4,K3*1.5)))))</f>
        <v>1235.78</v>
      </c>
      <c r="O3" s="10">
        <f t="shared" ref="O3:O66" si="2">IF(D3=1,M3-M3,IF(D3=2,M3-M3,IF(D3=3,M3*0.25)))</f>
        <v>0</v>
      </c>
    </row>
    <row r="4" spans="1:15" ht="15.75" x14ac:dyDescent="0.5">
      <c r="A4" s="21">
        <f>IF('Toplu Liste Oluşturma'!C4 =Tablolar!$A$2,1, IF('Toplu Liste Oluşturma'!C4 =Tablolar!$A$3,2, IF('Toplu Liste Oluşturma'!C4 =Tablolar!$A$4,3, IF('Toplu Liste Oluşturma'!C4 =Tablolar!$A$5,4,0))))</f>
        <v>1</v>
      </c>
      <c r="B4" s="144" t="str">
        <f t="shared" si="0"/>
        <v>Binek, Hafif Ticari, Motorsiklet</v>
      </c>
      <c r="C4" s="144"/>
      <c r="D4" s="21">
        <f>IF('Toplu Liste Oluşturma'!G4 =Tablolar!$A$8,1, IF('Toplu Liste Oluşturma'!G4 =Tablolar!$A$9,2, IF('Toplu Liste Oluşturma'!G4 =Tablolar!$A$10,3, 0)))</f>
        <v>2</v>
      </c>
      <c r="E4" s="12" t="str">
        <f t="shared" si="1"/>
        <v>Şehir İçi Fiili Ekspertiz</v>
      </c>
      <c r="F4" s="12"/>
      <c r="G4" s="68">
        <f>'Toplu Liste Oluşturma'!B4</f>
        <v>0</v>
      </c>
      <c r="K4" s="70">
        <f>IF(G4&lt;=Hesaplama!$J$4,Hesaplama!$K$4,IF(AND(G4&gt;Hesaplama!$I$5,G4&lt;=Hesaplama!$J$5),Hesaplama!$K$5+(G4-Hesaplama!$J$4)*0.025,IF(AND(G4&gt;Hesaplama!$I$6,G4&lt;=Hesaplama!$J$6),Hesaplama!$K$6+(G4-Hesaplama!$J$5)*0.022,IF(AND(G4&gt;Hesaplama!$I$7,G4&lt;=Hesaplama!$J$7),Hesaplama!$K$7+(G4-Hesaplama!$J$6)*0.02,IF(AND(G4&gt;Hesaplama!$I$8,G4&lt;=Hesaplama!$J$8),Hesaplama!$K$8+(G4-Hesaplama!$J$7)*0.0021,IF(G4&gt;Hesaplama!$I$9,Hesaplama!$K$9))))))</f>
        <v>1235.78</v>
      </c>
      <c r="M4" s="10">
        <f t="shared" ref="M4:M66" si="3">IF(D4=1, IF(A4=1,K4,IF(A4=2,K4*1.5,IF(A4=3,K4*2.2,IF(A4=4,K4*1.5))))*(2/3), IF(A4=1,K4,IF(A4=2,K4*1.5,IF(A4=3,K4*2.2,IF(A4=4,K4*1.5)))))</f>
        <v>1235.78</v>
      </c>
      <c r="O4" s="10">
        <f t="shared" si="2"/>
        <v>0</v>
      </c>
    </row>
    <row r="5" spans="1:15" ht="15.75" x14ac:dyDescent="0.5">
      <c r="A5" s="21">
        <f>IF('Toplu Liste Oluşturma'!C5 =Tablolar!$A$2,1, IF('Toplu Liste Oluşturma'!C5 =Tablolar!$A$3,2, IF('Toplu Liste Oluşturma'!C5 =Tablolar!$A$4,3, IF('Toplu Liste Oluşturma'!C5 =Tablolar!$A$5,4,0))))</f>
        <v>1</v>
      </c>
      <c r="B5" s="144" t="str">
        <f t="shared" si="0"/>
        <v>Binek, Hafif Ticari, Motorsiklet</v>
      </c>
      <c r="C5" s="144"/>
      <c r="D5" s="21">
        <f>IF('Toplu Liste Oluşturma'!G5 =Tablolar!$A$8,1, IF('Toplu Liste Oluşturma'!G5 =Tablolar!$A$9,2, IF('Toplu Liste Oluşturma'!G5 =Tablolar!$A$10,3, 0)))</f>
        <v>2</v>
      </c>
      <c r="E5" s="12" t="str">
        <f t="shared" si="1"/>
        <v>Şehir İçi Fiili Ekspertiz</v>
      </c>
      <c r="F5" s="12"/>
      <c r="G5" s="68">
        <f>'Toplu Liste Oluşturma'!B5</f>
        <v>0</v>
      </c>
      <c r="K5" s="70">
        <f>IF(G5&lt;=Hesaplama!$J$4,Hesaplama!$K$4,IF(AND(G5&gt;Hesaplama!$I$5,G5&lt;=Hesaplama!$J$5),Hesaplama!$K$5+(G5-Hesaplama!$J$4)*0.025,IF(AND(G5&gt;Hesaplama!$I$6,G5&lt;=Hesaplama!$J$6),Hesaplama!$K$6+(G5-Hesaplama!$J$5)*0.022,IF(AND(G5&gt;Hesaplama!$I$7,G5&lt;=Hesaplama!$J$7),Hesaplama!$K$7+(G5-Hesaplama!$J$6)*0.02,IF(AND(G5&gt;Hesaplama!$I$8,G5&lt;=Hesaplama!$J$8),Hesaplama!$K$8+(G5-Hesaplama!$J$7)*0.0021,IF(G5&gt;Hesaplama!$I$9,Hesaplama!$K$9))))))</f>
        <v>1235.78</v>
      </c>
      <c r="M5" s="10">
        <f t="shared" si="3"/>
        <v>1235.78</v>
      </c>
      <c r="O5" s="10">
        <f t="shared" si="2"/>
        <v>0</v>
      </c>
    </row>
    <row r="6" spans="1:15" ht="15.75" x14ac:dyDescent="0.5">
      <c r="A6" s="21">
        <f>IF('Toplu Liste Oluşturma'!C6 =Tablolar!$A$2,1, IF('Toplu Liste Oluşturma'!C6 =Tablolar!$A$3,2, IF('Toplu Liste Oluşturma'!C6 =Tablolar!$A$4,3, IF('Toplu Liste Oluşturma'!C6 =Tablolar!$A$5,4,0))))</f>
        <v>1</v>
      </c>
      <c r="B6" s="144" t="str">
        <f t="shared" si="0"/>
        <v>Binek, Hafif Ticari, Motorsiklet</v>
      </c>
      <c r="C6" s="144"/>
      <c r="D6" s="21">
        <f>IF('Toplu Liste Oluşturma'!G6 =Tablolar!$A$8,1, IF('Toplu Liste Oluşturma'!G6 =Tablolar!$A$9,2, IF('Toplu Liste Oluşturma'!G6 =Tablolar!$A$10,3, 0)))</f>
        <v>2</v>
      </c>
      <c r="E6" s="12" t="str">
        <f t="shared" si="1"/>
        <v>Şehir İçi Fiili Ekspertiz</v>
      </c>
      <c r="F6" s="12"/>
      <c r="G6" s="68">
        <f>'Toplu Liste Oluşturma'!B6</f>
        <v>0</v>
      </c>
      <c r="K6" s="70">
        <f>IF(G6&lt;=Hesaplama!$J$4,Hesaplama!$K$4,IF(AND(G6&gt;Hesaplama!$I$5,G6&lt;=Hesaplama!$J$5),Hesaplama!$K$5+(G6-Hesaplama!$J$4)*0.025,IF(AND(G6&gt;Hesaplama!$I$6,G6&lt;=Hesaplama!$J$6),Hesaplama!$K$6+(G6-Hesaplama!$J$5)*0.022,IF(AND(G6&gt;Hesaplama!$I$7,G6&lt;=Hesaplama!$J$7),Hesaplama!$K$7+(G6-Hesaplama!$J$6)*0.02,IF(AND(G6&gt;Hesaplama!$I$8,G6&lt;=Hesaplama!$J$8),Hesaplama!$K$8+(G6-Hesaplama!$J$7)*0.0021,IF(G6&gt;Hesaplama!$I$9,Hesaplama!$K$9))))))</f>
        <v>1235.78</v>
      </c>
      <c r="M6" s="10">
        <f t="shared" si="3"/>
        <v>1235.78</v>
      </c>
      <c r="O6" s="10">
        <f t="shared" si="2"/>
        <v>0</v>
      </c>
    </row>
    <row r="7" spans="1:15" ht="15.75" x14ac:dyDescent="0.5">
      <c r="A7" s="21">
        <f>IF('Toplu Liste Oluşturma'!C7 =Tablolar!$A$2,1, IF('Toplu Liste Oluşturma'!C7 =Tablolar!$A$3,2, IF('Toplu Liste Oluşturma'!C7 =Tablolar!$A$4,3, IF('Toplu Liste Oluşturma'!C7 =Tablolar!$A$5,4,0))))</f>
        <v>1</v>
      </c>
      <c r="B7" s="144" t="str">
        <f t="shared" si="0"/>
        <v>Binek, Hafif Ticari, Motorsiklet</v>
      </c>
      <c r="C7" s="144"/>
      <c r="D7" s="21">
        <f>IF('Toplu Liste Oluşturma'!G7 =Tablolar!$A$8,1, IF('Toplu Liste Oluşturma'!G7 =Tablolar!$A$9,2, IF('Toplu Liste Oluşturma'!G7 =Tablolar!$A$10,3, 0)))</f>
        <v>2</v>
      </c>
      <c r="E7" s="12" t="str">
        <f t="shared" si="1"/>
        <v>Şehir İçi Fiili Ekspertiz</v>
      </c>
      <c r="F7" s="12"/>
      <c r="G7" s="68">
        <f>'Toplu Liste Oluşturma'!B7</f>
        <v>0</v>
      </c>
      <c r="K7" s="70">
        <f>IF(G7&lt;=Hesaplama!$J$4,Hesaplama!$K$4,IF(AND(G7&gt;Hesaplama!$I$5,G7&lt;=Hesaplama!$J$5),Hesaplama!$K$5+(G7-Hesaplama!$J$4)*0.025,IF(AND(G7&gt;Hesaplama!$I$6,G7&lt;=Hesaplama!$J$6),Hesaplama!$K$6+(G7-Hesaplama!$J$5)*0.022,IF(AND(G7&gt;Hesaplama!$I$7,G7&lt;=Hesaplama!$J$7),Hesaplama!$K$7+(G7-Hesaplama!$J$6)*0.02,IF(AND(G7&gt;Hesaplama!$I$8,G7&lt;=Hesaplama!$J$8),Hesaplama!$K$8+(G7-Hesaplama!$J$7)*0.0021,IF(G7&gt;Hesaplama!$I$9,Hesaplama!$K$9))))))</f>
        <v>1235.78</v>
      </c>
      <c r="M7" s="10">
        <f t="shared" si="3"/>
        <v>1235.78</v>
      </c>
      <c r="O7" s="10">
        <f t="shared" si="2"/>
        <v>0</v>
      </c>
    </row>
    <row r="8" spans="1:15" ht="15.75" x14ac:dyDescent="0.5">
      <c r="A8" s="21">
        <f>IF('Toplu Liste Oluşturma'!C8 =Tablolar!$A$2,1, IF('Toplu Liste Oluşturma'!C8 =Tablolar!$A$3,2, IF('Toplu Liste Oluşturma'!C8 =Tablolar!$A$4,3, IF('Toplu Liste Oluşturma'!C8 =Tablolar!$A$5,4,0))))</f>
        <v>1</v>
      </c>
      <c r="B8" s="144" t="str">
        <f t="shared" si="0"/>
        <v>Binek, Hafif Ticari, Motorsiklet</v>
      </c>
      <c r="C8" s="144"/>
      <c r="D8" s="21">
        <f>IF('Toplu Liste Oluşturma'!G8 =Tablolar!$A$8,1, IF('Toplu Liste Oluşturma'!G8 =Tablolar!$A$9,2, IF('Toplu Liste Oluşturma'!G8 =Tablolar!$A$10,3, 0)))</f>
        <v>2</v>
      </c>
      <c r="E8" s="12" t="str">
        <f t="shared" si="1"/>
        <v>Şehir İçi Fiili Ekspertiz</v>
      </c>
      <c r="F8" s="12"/>
      <c r="G8" s="68">
        <f>'Toplu Liste Oluşturma'!B8</f>
        <v>0</v>
      </c>
      <c r="K8" s="70">
        <f>IF(G8&lt;=Hesaplama!$J$4,Hesaplama!$K$4,IF(AND(G8&gt;Hesaplama!$I$5,G8&lt;=Hesaplama!$J$5),Hesaplama!$K$5+(G8-Hesaplama!$J$4)*0.025,IF(AND(G8&gt;Hesaplama!$I$6,G8&lt;=Hesaplama!$J$6),Hesaplama!$K$6+(G8-Hesaplama!$J$5)*0.022,IF(AND(G8&gt;Hesaplama!$I$7,G8&lt;=Hesaplama!$J$7),Hesaplama!$K$7+(G8-Hesaplama!$J$6)*0.02,IF(AND(G8&gt;Hesaplama!$I$8,G8&lt;=Hesaplama!$J$8),Hesaplama!$K$8+(G8-Hesaplama!$J$7)*0.0021,IF(G8&gt;Hesaplama!$I$9,Hesaplama!$K$9))))))</f>
        <v>1235.78</v>
      </c>
      <c r="M8" s="10">
        <f t="shared" si="3"/>
        <v>1235.78</v>
      </c>
      <c r="O8" s="10">
        <f t="shared" si="2"/>
        <v>0</v>
      </c>
    </row>
    <row r="9" spans="1:15" ht="15.75" x14ac:dyDescent="0.5">
      <c r="A9" s="21">
        <f>IF('Toplu Liste Oluşturma'!C9 =Tablolar!$A$2,1, IF('Toplu Liste Oluşturma'!C9 =Tablolar!$A$3,2, IF('Toplu Liste Oluşturma'!C9 =Tablolar!$A$4,3, IF('Toplu Liste Oluşturma'!C9 =Tablolar!$A$5,4,0))))</f>
        <v>1</v>
      </c>
      <c r="B9" s="144" t="str">
        <f t="shared" si="0"/>
        <v>Binek, Hafif Ticari, Motorsiklet</v>
      </c>
      <c r="C9" s="144"/>
      <c r="D9" s="21">
        <f>IF('Toplu Liste Oluşturma'!G9 =Tablolar!$A$8,1, IF('Toplu Liste Oluşturma'!G9 =Tablolar!$A$9,2, IF('Toplu Liste Oluşturma'!G9 =Tablolar!$A$10,3, 0)))</f>
        <v>2</v>
      </c>
      <c r="E9" s="12" t="str">
        <f t="shared" si="1"/>
        <v>Şehir İçi Fiili Ekspertiz</v>
      </c>
      <c r="F9" s="12"/>
      <c r="G9" s="68">
        <f>'Toplu Liste Oluşturma'!B9</f>
        <v>0</v>
      </c>
      <c r="K9" s="70">
        <f>IF(G9&lt;=Hesaplama!$J$4,Hesaplama!$K$4,IF(AND(G9&gt;Hesaplama!$I$5,G9&lt;=Hesaplama!$J$5),Hesaplama!$K$5+(G9-Hesaplama!$J$4)*0.025,IF(AND(G9&gt;Hesaplama!$I$6,G9&lt;=Hesaplama!$J$6),Hesaplama!$K$6+(G9-Hesaplama!$J$5)*0.022,IF(AND(G9&gt;Hesaplama!$I$7,G9&lt;=Hesaplama!$J$7),Hesaplama!$K$7+(G9-Hesaplama!$J$6)*0.02,IF(AND(G9&gt;Hesaplama!$I$8,G9&lt;=Hesaplama!$J$8),Hesaplama!$K$8+(G9-Hesaplama!$J$7)*0.0021,IF(G9&gt;Hesaplama!$I$9,Hesaplama!$K$9))))))</f>
        <v>1235.78</v>
      </c>
      <c r="M9" s="10">
        <f t="shared" si="3"/>
        <v>1235.78</v>
      </c>
      <c r="O9" s="10">
        <f t="shared" si="2"/>
        <v>0</v>
      </c>
    </row>
    <row r="10" spans="1:15" ht="15.75" x14ac:dyDescent="0.5">
      <c r="A10" s="21">
        <f>IF('Toplu Liste Oluşturma'!C10 =Tablolar!$A$2,1, IF('Toplu Liste Oluşturma'!C10 =Tablolar!$A$3,2, IF('Toplu Liste Oluşturma'!C10 =Tablolar!$A$4,3, IF('Toplu Liste Oluşturma'!C10 =Tablolar!$A$5,4,0))))</f>
        <v>1</v>
      </c>
      <c r="B10" s="144" t="str">
        <f t="shared" si="0"/>
        <v>Binek, Hafif Ticari, Motorsiklet</v>
      </c>
      <c r="C10" s="144"/>
      <c r="D10" s="21">
        <f>IF('Toplu Liste Oluşturma'!G10 =Tablolar!$A$8,1, IF('Toplu Liste Oluşturma'!G10 =Tablolar!$A$9,2, IF('Toplu Liste Oluşturma'!G10 =Tablolar!$A$10,3, 0)))</f>
        <v>2</v>
      </c>
      <c r="E10" s="12" t="str">
        <f t="shared" si="1"/>
        <v>Şehir İçi Fiili Ekspertiz</v>
      </c>
      <c r="F10" s="12"/>
      <c r="G10" s="68">
        <f>'Toplu Liste Oluşturma'!B10</f>
        <v>0</v>
      </c>
      <c r="K10" s="70">
        <f>IF(G10&lt;=Hesaplama!$J$4,Hesaplama!$K$4,IF(AND(G10&gt;Hesaplama!$I$5,G10&lt;=Hesaplama!$J$5),Hesaplama!$K$5+(G10-Hesaplama!$J$4)*0.025,IF(AND(G10&gt;Hesaplama!$I$6,G10&lt;=Hesaplama!$J$6),Hesaplama!$K$6+(G10-Hesaplama!$J$5)*0.022,IF(AND(G10&gt;Hesaplama!$I$7,G10&lt;=Hesaplama!$J$7),Hesaplama!$K$7+(G10-Hesaplama!$J$6)*0.02,IF(AND(G10&gt;Hesaplama!$I$8,G10&lt;=Hesaplama!$J$8),Hesaplama!$K$8+(G10-Hesaplama!$J$7)*0.0021,IF(G10&gt;Hesaplama!$I$9,Hesaplama!$K$9))))))</f>
        <v>1235.78</v>
      </c>
      <c r="M10" s="10">
        <f t="shared" si="3"/>
        <v>1235.78</v>
      </c>
      <c r="O10" s="10">
        <f t="shared" si="2"/>
        <v>0</v>
      </c>
    </row>
    <row r="11" spans="1:15" ht="15.75" x14ac:dyDescent="0.5">
      <c r="A11" s="21">
        <f>IF('Toplu Liste Oluşturma'!C11 =Tablolar!$A$2,1, IF('Toplu Liste Oluşturma'!C11 =Tablolar!$A$3,2, IF('Toplu Liste Oluşturma'!C11 =Tablolar!$A$4,3, IF('Toplu Liste Oluşturma'!C11 =Tablolar!$A$5,4,0))))</f>
        <v>1</v>
      </c>
      <c r="B11" s="144" t="str">
        <f t="shared" si="0"/>
        <v>Binek, Hafif Ticari, Motorsiklet</v>
      </c>
      <c r="C11" s="144"/>
      <c r="D11" s="21">
        <f>IF('Toplu Liste Oluşturma'!G11 =Tablolar!$A$8,1, IF('Toplu Liste Oluşturma'!G11 =Tablolar!$A$9,2, IF('Toplu Liste Oluşturma'!G11 =Tablolar!$A$10,3, 0)))</f>
        <v>2</v>
      </c>
      <c r="E11" s="12" t="str">
        <f t="shared" si="1"/>
        <v>Şehir İçi Fiili Ekspertiz</v>
      </c>
      <c r="F11" s="12"/>
      <c r="G11" s="68">
        <f>'Toplu Liste Oluşturma'!B11</f>
        <v>0</v>
      </c>
      <c r="K11" s="70">
        <f>IF(G11&lt;=Hesaplama!$J$4,Hesaplama!$K$4,IF(AND(G11&gt;Hesaplama!$I$5,G11&lt;=Hesaplama!$J$5),Hesaplama!$K$5+(G11-Hesaplama!$J$4)*0.025,IF(AND(G11&gt;Hesaplama!$I$6,G11&lt;=Hesaplama!$J$6),Hesaplama!$K$6+(G11-Hesaplama!$J$5)*0.022,IF(AND(G11&gt;Hesaplama!$I$7,G11&lt;=Hesaplama!$J$7),Hesaplama!$K$7+(G11-Hesaplama!$J$6)*0.02,IF(AND(G11&gt;Hesaplama!$I$8,G11&lt;=Hesaplama!$J$8),Hesaplama!$K$8+(G11-Hesaplama!$J$7)*0.0021,IF(G11&gt;Hesaplama!$I$9,Hesaplama!$K$9))))))</f>
        <v>1235.78</v>
      </c>
      <c r="M11" s="10">
        <f t="shared" si="3"/>
        <v>1235.78</v>
      </c>
      <c r="O11" s="10">
        <f t="shared" si="2"/>
        <v>0</v>
      </c>
    </row>
    <row r="12" spans="1:15" ht="15.75" x14ac:dyDescent="0.5">
      <c r="A12" s="21">
        <f>IF('Toplu Liste Oluşturma'!C12 =Tablolar!$A$2,1, IF('Toplu Liste Oluşturma'!C12 =Tablolar!$A$3,2, IF('Toplu Liste Oluşturma'!C12 =Tablolar!$A$4,3, IF('Toplu Liste Oluşturma'!C12 =Tablolar!$A$5,4,0))))</f>
        <v>1</v>
      </c>
      <c r="B12" s="144" t="str">
        <f t="shared" si="0"/>
        <v>Binek, Hafif Ticari, Motorsiklet</v>
      </c>
      <c r="C12" s="144"/>
      <c r="D12" s="21">
        <f>IF('Toplu Liste Oluşturma'!G12 =Tablolar!$A$8,1, IF('Toplu Liste Oluşturma'!G12 =Tablolar!$A$9,2, IF('Toplu Liste Oluşturma'!G12 =Tablolar!$A$10,3, 0)))</f>
        <v>2</v>
      </c>
      <c r="E12" s="12" t="str">
        <f t="shared" si="1"/>
        <v>Şehir İçi Fiili Ekspertiz</v>
      </c>
      <c r="F12" s="12"/>
      <c r="G12" s="68">
        <f>'Toplu Liste Oluşturma'!B12</f>
        <v>0</v>
      </c>
      <c r="K12" s="70">
        <f>IF(G12&lt;=Hesaplama!$J$4,Hesaplama!$K$4,IF(AND(G12&gt;Hesaplama!$I$5,G12&lt;=Hesaplama!$J$5),Hesaplama!$K$5+(G12-Hesaplama!$J$4)*0.025,IF(AND(G12&gt;Hesaplama!$I$6,G12&lt;=Hesaplama!$J$6),Hesaplama!$K$6+(G12-Hesaplama!$J$5)*0.022,IF(AND(G12&gt;Hesaplama!$I$7,G12&lt;=Hesaplama!$J$7),Hesaplama!$K$7+(G12-Hesaplama!$J$6)*0.02,IF(AND(G12&gt;Hesaplama!$I$8,G12&lt;=Hesaplama!$J$8),Hesaplama!$K$8+(G12-Hesaplama!$J$7)*0.0021,IF(G12&gt;Hesaplama!$I$9,Hesaplama!$K$9))))))</f>
        <v>1235.78</v>
      </c>
      <c r="M12" s="10">
        <f t="shared" si="3"/>
        <v>1235.78</v>
      </c>
      <c r="O12" s="10">
        <f t="shared" si="2"/>
        <v>0</v>
      </c>
    </row>
    <row r="13" spans="1:15" ht="15.75" x14ac:dyDescent="0.5">
      <c r="A13" s="21">
        <f>IF('Toplu Liste Oluşturma'!C13 =Tablolar!$A$2,1, IF('Toplu Liste Oluşturma'!C13 =Tablolar!$A$3,2, IF('Toplu Liste Oluşturma'!C13 =Tablolar!$A$4,3, IF('Toplu Liste Oluşturma'!C13 =Tablolar!$A$5,4,0))))</f>
        <v>1</v>
      </c>
      <c r="B13" s="144" t="str">
        <f t="shared" si="0"/>
        <v>Binek, Hafif Ticari, Motorsiklet</v>
      </c>
      <c r="C13" s="144"/>
      <c r="D13" s="21">
        <f>IF('Toplu Liste Oluşturma'!G13 =Tablolar!$A$8,1, IF('Toplu Liste Oluşturma'!G13 =Tablolar!$A$9,2, IF('Toplu Liste Oluşturma'!G13 =Tablolar!$A$10,3, 0)))</f>
        <v>2</v>
      </c>
      <c r="E13" s="12" t="str">
        <f t="shared" si="1"/>
        <v>Şehir İçi Fiili Ekspertiz</v>
      </c>
      <c r="F13" s="12"/>
      <c r="G13" s="68">
        <f>'Toplu Liste Oluşturma'!B13</f>
        <v>0</v>
      </c>
      <c r="K13" s="70">
        <f>IF(G13&lt;=Hesaplama!$J$4,Hesaplama!$K$4,IF(AND(G13&gt;Hesaplama!$I$5,G13&lt;=Hesaplama!$J$5),Hesaplama!$K$5+(G13-Hesaplama!$J$4)*0.025,IF(AND(G13&gt;Hesaplama!$I$6,G13&lt;=Hesaplama!$J$6),Hesaplama!$K$6+(G13-Hesaplama!$J$5)*0.022,IF(AND(G13&gt;Hesaplama!$I$7,G13&lt;=Hesaplama!$J$7),Hesaplama!$K$7+(G13-Hesaplama!$J$6)*0.02,IF(AND(G13&gt;Hesaplama!$I$8,G13&lt;=Hesaplama!$J$8),Hesaplama!$K$8+(G13-Hesaplama!$J$7)*0.0021,IF(G13&gt;Hesaplama!$I$9,Hesaplama!$K$9))))))</f>
        <v>1235.78</v>
      </c>
      <c r="M13" s="10">
        <f t="shared" si="3"/>
        <v>1235.78</v>
      </c>
      <c r="O13" s="10">
        <f t="shared" si="2"/>
        <v>0</v>
      </c>
    </row>
    <row r="14" spans="1:15" ht="15.75" x14ac:dyDescent="0.5">
      <c r="A14" s="21">
        <f>IF('Toplu Liste Oluşturma'!C14 =Tablolar!$A$2,1, IF('Toplu Liste Oluşturma'!C14 =Tablolar!$A$3,2, IF('Toplu Liste Oluşturma'!C14 =Tablolar!$A$4,3, IF('Toplu Liste Oluşturma'!C14 =Tablolar!$A$5,4,0))))</f>
        <v>1</v>
      </c>
      <c r="B14" s="144" t="str">
        <f t="shared" si="0"/>
        <v>Binek, Hafif Ticari, Motorsiklet</v>
      </c>
      <c r="C14" s="144"/>
      <c r="D14" s="21">
        <f>IF('Toplu Liste Oluşturma'!G14 =Tablolar!$A$8,1, IF('Toplu Liste Oluşturma'!G14 =Tablolar!$A$9,2, IF('Toplu Liste Oluşturma'!G14 =Tablolar!$A$10,3, 0)))</f>
        <v>2</v>
      </c>
      <c r="E14" s="12" t="str">
        <f t="shared" si="1"/>
        <v>Şehir İçi Fiili Ekspertiz</v>
      </c>
      <c r="F14" s="12"/>
      <c r="G14" s="68">
        <f>'Toplu Liste Oluşturma'!B14</f>
        <v>0</v>
      </c>
      <c r="K14" s="70">
        <f>IF(G14&lt;=Hesaplama!$J$4,Hesaplama!$K$4,IF(AND(G14&gt;Hesaplama!$I$5,G14&lt;=Hesaplama!$J$5),Hesaplama!$K$5+(G14-Hesaplama!$J$4)*0.025,IF(AND(G14&gt;Hesaplama!$I$6,G14&lt;=Hesaplama!$J$6),Hesaplama!$K$6+(G14-Hesaplama!$J$5)*0.022,IF(AND(G14&gt;Hesaplama!$I$7,G14&lt;=Hesaplama!$J$7),Hesaplama!$K$7+(G14-Hesaplama!$J$6)*0.02,IF(AND(G14&gt;Hesaplama!$I$8,G14&lt;=Hesaplama!$J$8),Hesaplama!$K$8+(G14-Hesaplama!$J$7)*0.0021,IF(G14&gt;Hesaplama!$I$9,Hesaplama!$K$9))))))</f>
        <v>1235.78</v>
      </c>
      <c r="M14" s="10">
        <f t="shared" si="3"/>
        <v>1235.78</v>
      </c>
      <c r="O14" s="10">
        <f t="shared" si="2"/>
        <v>0</v>
      </c>
    </row>
    <row r="15" spans="1:15" ht="15.75" x14ac:dyDescent="0.5">
      <c r="A15" s="21">
        <f>IF('Toplu Liste Oluşturma'!C15 =Tablolar!$A$2,1, IF('Toplu Liste Oluşturma'!C15 =Tablolar!$A$3,2, IF('Toplu Liste Oluşturma'!C15 =Tablolar!$A$4,3, IF('Toplu Liste Oluşturma'!C15 =Tablolar!$A$5,4,0))))</f>
        <v>1</v>
      </c>
      <c r="B15" s="144" t="str">
        <f t="shared" si="0"/>
        <v>Binek, Hafif Ticari, Motorsiklet</v>
      </c>
      <c r="C15" s="144"/>
      <c r="D15" s="21">
        <f>IF('Toplu Liste Oluşturma'!G15 =Tablolar!$A$8,1, IF('Toplu Liste Oluşturma'!G15 =Tablolar!$A$9,2, IF('Toplu Liste Oluşturma'!G15 =Tablolar!$A$10,3, 0)))</f>
        <v>2</v>
      </c>
      <c r="E15" s="12" t="str">
        <f t="shared" si="1"/>
        <v>Şehir İçi Fiili Ekspertiz</v>
      </c>
      <c r="F15" s="12"/>
      <c r="G15" s="68">
        <f>'Toplu Liste Oluşturma'!B15</f>
        <v>0</v>
      </c>
      <c r="K15" s="70">
        <f>IF(G15&lt;=Hesaplama!$J$4,Hesaplama!$K$4,IF(AND(G15&gt;Hesaplama!$I$5,G15&lt;=Hesaplama!$J$5),Hesaplama!$K$5+(G15-Hesaplama!$J$4)*0.025,IF(AND(G15&gt;Hesaplama!$I$6,G15&lt;=Hesaplama!$J$6),Hesaplama!$K$6+(G15-Hesaplama!$J$5)*0.022,IF(AND(G15&gt;Hesaplama!$I$7,G15&lt;=Hesaplama!$J$7),Hesaplama!$K$7+(G15-Hesaplama!$J$6)*0.02,IF(AND(G15&gt;Hesaplama!$I$8,G15&lt;=Hesaplama!$J$8),Hesaplama!$K$8+(G15-Hesaplama!$J$7)*0.0021,IF(G15&gt;Hesaplama!$I$9,Hesaplama!$K$9))))))</f>
        <v>1235.78</v>
      </c>
      <c r="M15" s="10">
        <f t="shared" si="3"/>
        <v>1235.78</v>
      </c>
      <c r="O15" s="10">
        <f t="shared" si="2"/>
        <v>0</v>
      </c>
    </row>
    <row r="16" spans="1:15" ht="15.75" x14ac:dyDescent="0.5">
      <c r="A16" s="21">
        <f>IF('Toplu Liste Oluşturma'!C16 =Tablolar!$A$2,1, IF('Toplu Liste Oluşturma'!C16 =Tablolar!$A$3,2, IF('Toplu Liste Oluşturma'!C16 =Tablolar!$A$4,3, IF('Toplu Liste Oluşturma'!C16 =Tablolar!$A$5,4,0))))</f>
        <v>1</v>
      </c>
      <c r="B16" s="144" t="str">
        <f t="shared" si="0"/>
        <v>Binek, Hafif Ticari, Motorsiklet</v>
      </c>
      <c r="C16" s="144"/>
      <c r="D16" s="21">
        <f>IF('Toplu Liste Oluşturma'!G16 =Tablolar!$A$8,1, IF('Toplu Liste Oluşturma'!G16 =Tablolar!$A$9,2, IF('Toplu Liste Oluşturma'!G16 =Tablolar!$A$10,3, 0)))</f>
        <v>2</v>
      </c>
      <c r="E16" s="12" t="str">
        <f t="shared" si="1"/>
        <v>Şehir İçi Fiili Ekspertiz</v>
      </c>
      <c r="F16" s="12"/>
      <c r="G16" s="68">
        <f>'Toplu Liste Oluşturma'!B16</f>
        <v>0</v>
      </c>
      <c r="K16" s="70">
        <f>IF(G16&lt;=Hesaplama!$J$4,Hesaplama!$K$4,IF(AND(G16&gt;Hesaplama!$I$5,G16&lt;=Hesaplama!$J$5),Hesaplama!$K$5+(G16-Hesaplama!$J$4)*0.025,IF(AND(G16&gt;Hesaplama!$I$6,G16&lt;=Hesaplama!$J$6),Hesaplama!$K$6+(G16-Hesaplama!$J$5)*0.022,IF(AND(G16&gt;Hesaplama!$I$7,G16&lt;=Hesaplama!$J$7),Hesaplama!$K$7+(G16-Hesaplama!$J$6)*0.02,IF(AND(G16&gt;Hesaplama!$I$8,G16&lt;=Hesaplama!$J$8),Hesaplama!$K$8+(G16-Hesaplama!$J$7)*0.0021,IF(G16&gt;Hesaplama!$I$9,Hesaplama!$K$9))))))</f>
        <v>1235.78</v>
      </c>
      <c r="M16" s="10">
        <f t="shared" si="3"/>
        <v>1235.78</v>
      </c>
      <c r="O16" s="10">
        <f t="shared" si="2"/>
        <v>0</v>
      </c>
    </row>
    <row r="17" spans="1:15" ht="15.75" x14ac:dyDescent="0.5">
      <c r="A17" s="21">
        <f>IF('Toplu Liste Oluşturma'!C17 =Tablolar!$A$2,1, IF('Toplu Liste Oluşturma'!C17 =Tablolar!$A$3,2, IF('Toplu Liste Oluşturma'!C17 =Tablolar!$A$4,3, IF('Toplu Liste Oluşturma'!C17 =Tablolar!$A$5,4,0))))</f>
        <v>1</v>
      </c>
      <c r="B17" s="144" t="str">
        <f t="shared" si="0"/>
        <v>Binek, Hafif Ticari, Motorsiklet</v>
      </c>
      <c r="C17" s="144"/>
      <c r="D17" s="21">
        <f>IF('Toplu Liste Oluşturma'!G17 =Tablolar!$A$8,1, IF('Toplu Liste Oluşturma'!G17 =Tablolar!$A$9,2, IF('Toplu Liste Oluşturma'!G17 =Tablolar!$A$10,3, 0)))</f>
        <v>2</v>
      </c>
      <c r="E17" s="12" t="str">
        <f t="shared" si="1"/>
        <v>Şehir İçi Fiili Ekspertiz</v>
      </c>
      <c r="F17" s="12"/>
      <c r="G17" s="68">
        <f>'Toplu Liste Oluşturma'!B17</f>
        <v>0</v>
      </c>
      <c r="K17" s="70">
        <f>IF(G17&lt;=Hesaplama!$J$4,Hesaplama!$K$4,IF(AND(G17&gt;Hesaplama!$I$5,G17&lt;=Hesaplama!$J$5),Hesaplama!$K$5+(G17-Hesaplama!$J$4)*0.025,IF(AND(G17&gt;Hesaplama!$I$6,G17&lt;=Hesaplama!$J$6),Hesaplama!$K$6+(G17-Hesaplama!$J$5)*0.022,IF(AND(G17&gt;Hesaplama!$I$7,G17&lt;=Hesaplama!$J$7),Hesaplama!$K$7+(G17-Hesaplama!$J$6)*0.02,IF(AND(G17&gt;Hesaplama!$I$8,G17&lt;=Hesaplama!$J$8),Hesaplama!$K$8+(G17-Hesaplama!$J$7)*0.0021,IF(G17&gt;Hesaplama!$I$9,Hesaplama!$K$9))))))</f>
        <v>1235.78</v>
      </c>
      <c r="M17" s="10">
        <f t="shared" si="3"/>
        <v>1235.78</v>
      </c>
      <c r="O17" s="10">
        <f t="shared" si="2"/>
        <v>0</v>
      </c>
    </row>
    <row r="18" spans="1:15" ht="15.75" x14ac:dyDescent="0.5">
      <c r="A18" s="21">
        <f>IF('Toplu Liste Oluşturma'!C18 =Tablolar!$A$2,1, IF('Toplu Liste Oluşturma'!C18 =Tablolar!$A$3,2, IF('Toplu Liste Oluşturma'!C18 =Tablolar!$A$4,3, IF('Toplu Liste Oluşturma'!C18 =Tablolar!$A$5,4,0))))</f>
        <v>1</v>
      </c>
      <c r="B18" s="144" t="str">
        <f t="shared" si="0"/>
        <v>Binek, Hafif Ticari, Motorsiklet</v>
      </c>
      <c r="C18" s="144"/>
      <c r="D18" s="21">
        <f>IF('Toplu Liste Oluşturma'!G18 =Tablolar!$A$8,1, IF('Toplu Liste Oluşturma'!G18 =Tablolar!$A$9,2, IF('Toplu Liste Oluşturma'!G18 =Tablolar!$A$10,3, 0)))</f>
        <v>2</v>
      </c>
      <c r="E18" s="12" t="str">
        <f t="shared" si="1"/>
        <v>Şehir İçi Fiili Ekspertiz</v>
      </c>
      <c r="F18" s="12"/>
      <c r="G18" s="68">
        <f>'Toplu Liste Oluşturma'!B18</f>
        <v>0</v>
      </c>
      <c r="K18" s="70">
        <f>IF(G18&lt;=Hesaplama!$J$4,Hesaplama!$K$4,IF(AND(G18&gt;Hesaplama!$I$5,G18&lt;=Hesaplama!$J$5),Hesaplama!$K$5+(G18-Hesaplama!$J$4)*0.025,IF(AND(G18&gt;Hesaplama!$I$6,G18&lt;=Hesaplama!$J$6),Hesaplama!$K$6+(G18-Hesaplama!$J$5)*0.022,IF(AND(G18&gt;Hesaplama!$I$7,G18&lt;=Hesaplama!$J$7),Hesaplama!$K$7+(G18-Hesaplama!$J$6)*0.02,IF(AND(G18&gt;Hesaplama!$I$8,G18&lt;=Hesaplama!$J$8),Hesaplama!$K$8+(G18-Hesaplama!$J$7)*0.0021,IF(G18&gt;Hesaplama!$I$9,Hesaplama!$K$9))))))</f>
        <v>1235.78</v>
      </c>
      <c r="M18" s="10">
        <f t="shared" si="3"/>
        <v>1235.78</v>
      </c>
      <c r="O18" s="10">
        <f t="shared" si="2"/>
        <v>0</v>
      </c>
    </row>
    <row r="19" spans="1:15" ht="15.75" x14ac:dyDescent="0.5">
      <c r="A19" s="21">
        <f>IF('Toplu Liste Oluşturma'!C19 =Tablolar!$A$2,1, IF('Toplu Liste Oluşturma'!C19 =Tablolar!$A$3,2, IF('Toplu Liste Oluşturma'!C19 =Tablolar!$A$4,3, IF('Toplu Liste Oluşturma'!C19 =Tablolar!$A$5,4,0))))</f>
        <v>1</v>
      </c>
      <c r="B19" s="144" t="str">
        <f t="shared" si="0"/>
        <v>Binek, Hafif Ticari, Motorsiklet</v>
      </c>
      <c r="C19" s="144"/>
      <c r="D19" s="21">
        <f>IF('Toplu Liste Oluşturma'!G19 =Tablolar!$A$8,1, IF('Toplu Liste Oluşturma'!G19 =Tablolar!$A$9,2, IF('Toplu Liste Oluşturma'!G19 =Tablolar!$A$10,3, 0)))</f>
        <v>2</v>
      </c>
      <c r="E19" s="12" t="str">
        <f t="shared" si="1"/>
        <v>Şehir İçi Fiili Ekspertiz</v>
      </c>
      <c r="F19" s="12"/>
      <c r="G19" s="68">
        <f>'Toplu Liste Oluşturma'!B19</f>
        <v>0</v>
      </c>
      <c r="K19" s="70">
        <f>IF(G19&lt;=Hesaplama!$J$4,Hesaplama!$K$4,IF(AND(G19&gt;Hesaplama!$I$5,G19&lt;=Hesaplama!$J$5),Hesaplama!$K$5+(G19-Hesaplama!$J$4)*0.025,IF(AND(G19&gt;Hesaplama!$I$6,G19&lt;=Hesaplama!$J$6),Hesaplama!$K$6+(G19-Hesaplama!$J$5)*0.022,IF(AND(G19&gt;Hesaplama!$I$7,G19&lt;=Hesaplama!$J$7),Hesaplama!$K$7+(G19-Hesaplama!$J$6)*0.02,IF(AND(G19&gt;Hesaplama!$I$8,G19&lt;=Hesaplama!$J$8),Hesaplama!$K$8+(G19-Hesaplama!$J$7)*0.0021,IF(G19&gt;Hesaplama!$I$9,Hesaplama!$K$9))))))</f>
        <v>1235.78</v>
      </c>
      <c r="M19" s="10">
        <f t="shared" si="3"/>
        <v>1235.78</v>
      </c>
      <c r="O19" s="10">
        <f t="shared" si="2"/>
        <v>0</v>
      </c>
    </row>
    <row r="20" spans="1:15" ht="15.75" x14ac:dyDescent="0.5">
      <c r="A20" s="21">
        <f>IF('Toplu Liste Oluşturma'!C20 =Tablolar!$A$2,1, IF('Toplu Liste Oluşturma'!C20 =Tablolar!$A$3,2, IF('Toplu Liste Oluşturma'!C20 =Tablolar!$A$4,3, IF('Toplu Liste Oluşturma'!C20 =Tablolar!$A$5,4,0))))</f>
        <v>1</v>
      </c>
      <c r="B20" s="144" t="str">
        <f t="shared" si="0"/>
        <v>Binek, Hafif Ticari, Motorsiklet</v>
      </c>
      <c r="C20" s="144"/>
      <c r="D20" s="21">
        <f>IF('Toplu Liste Oluşturma'!G20 =Tablolar!$A$8,1, IF('Toplu Liste Oluşturma'!G20 =Tablolar!$A$9,2, IF('Toplu Liste Oluşturma'!G20 =Tablolar!$A$10,3, 0)))</f>
        <v>2</v>
      </c>
      <c r="E20" s="12" t="str">
        <f t="shared" si="1"/>
        <v>Şehir İçi Fiili Ekspertiz</v>
      </c>
      <c r="F20" s="12"/>
      <c r="G20" s="68">
        <f>'Toplu Liste Oluşturma'!B20</f>
        <v>0</v>
      </c>
      <c r="K20" s="70">
        <f>IF(G20&lt;=Hesaplama!$J$4,Hesaplama!$K$4,IF(AND(G20&gt;Hesaplama!$I$5,G20&lt;=Hesaplama!$J$5),Hesaplama!$K$5+(G20-Hesaplama!$J$4)*0.025,IF(AND(G20&gt;Hesaplama!$I$6,G20&lt;=Hesaplama!$J$6),Hesaplama!$K$6+(G20-Hesaplama!$J$5)*0.022,IF(AND(G20&gt;Hesaplama!$I$7,G20&lt;=Hesaplama!$J$7),Hesaplama!$K$7+(G20-Hesaplama!$J$6)*0.02,IF(AND(G20&gt;Hesaplama!$I$8,G20&lt;=Hesaplama!$J$8),Hesaplama!$K$8+(G20-Hesaplama!$J$7)*0.0021,IF(G20&gt;Hesaplama!$I$9,Hesaplama!$K$9))))))</f>
        <v>1235.78</v>
      </c>
      <c r="M20" s="10">
        <f t="shared" si="3"/>
        <v>1235.78</v>
      </c>
      <c r="O20" s="10">
        <f t="shared" si="2"/>
        <v>0</v>
      </c>
    </row>
    <row r="21" spans="1:15" ht="15.75" x14ac:dyDescent="0.5">
      <c r="A21" s="21">
        <f>IF('Toplu Liste Oluşturma'!C21 =Tablolar!$A$2,1, IF('Toplu Liste Oluşturma'!C21 =Tablolar!$A$3,2, IF('Toplu Liste Oluşturma'!C21 =Tablolar!$A$4,3, IF('Toplu Liste Oluşturma'!C21 =Tablolar!$A$5,4,0))))</f>
        <v>1</v>
      </c>
      <c r="B21" s="144" t="str">
        <f t="shared" si="0"/>
        <v>Binek, Hafif Ticari, Motorsiklet</v>
      </c>
      <c r="C21" s="144"/>
      <c r="D21" s="21">
        <f>IF('Toplu Liste Oluşturma'!G21 =Tablolar!$A$8,1, IF('Toplu Liste Oluşturma'!G21 =Tablolar!$A$9,2, IF('Toplu Liste Oluşturma'!G21 =Tablolar!$A$10,3, 0)))</f>
        <v>2</v>
      </c>
      <c r="E21" s="12" t="str">
        <f t="shared" si="1"/>
        <v>Şehir İçi Fiili Ekspertiz</v>
      </c>
      <c r="F21" s="12"/>
      <c r="G21" s="68">
        <f>'Toplu Liste Oluşturma'!B21</f>
        <v>0</v>
      </c>
      <c r="K21" s="70">
        <f>IF(G21&lt;=Hesaplama!$J$4,Hesaplama!$K$4,IF(AND(G21&gt;Hesaplama!$I$5,G21&lt;=Hesaplama!$J$5),Hesaplama!$K$5+(G21-Hesaplama!$J$4)*0.025,IF(AND(G21&gt;Hesaplama!$I$6,G21&lt;=Hesaplama!$J$6),Hesaplama!$K$6+(G21-Hesaplama!$J$5)*0.022,IF(AND(G21&gt;Hesaplama!$I$7,G21&lt;=Hesaplama!$J$7),Hesaplama!$K$7+(G21-Hesaplama!$J$6)*0.02,IF(AND(G21&gt;Hesaplama!$I$8,G21&lt;=Hesaplama!$J$8),Hesaplama!$K$8+(G21-Hesaplama!$J$7)*0.0021,IF(G21&gt;Hesaplama!$I$9,Hesaplama!$K$9))))))</f>
        <v>1235.78</v>
      </c>
      <c r="M21" s="10">
        <f t="shared" si="3"/>
        <v>1235.78</v>
      </c>
      <c r="O21" s="10">
        <f t="shared" si="2"/>
        <v>0</v>
      </c>
    </row>
    <row r="22" spans="1:15" ht="15.75" x14ac:dyDescent="0.5">
      <c r="A22" s="21">
        <f>IF('Toplu Liste Oluşturma'!C22 =Tablolar!$A$2,1, IF('Toplu Liste Oluşturma'!C22 =Tablolar!$A$3,2, IF('Toplu Liste Oluşturma'!C22 =Tablolar!$A$4,3, IF('Toplu Liste Oluşturma'!C22 =Tablolar!$A$5,4,0))))</f>
        <v>1</v>
      </c>
      <c r="B22" s="144" t="str">
        <f t="shared" si="0"/>
        <v>Binek, Hafif Ticari, Motorsiklet</v>
      </c>
      <c r="C22" s="144"/>
      <c r="D22" s="21">
        <f>IF('Toplu Liste Oluşturma'!G22 =Tablolar!$A$8,1, IF('Toplu Liste Oluşturma'!G22 =Tablolar!$A$9,2, IF('Toplu Liste Oluşturma'!G22 =Tablolar!$A$10,3, 0)))</f>
        <v>2</v>
      </c>
      <c r="E22" s="12" t="str">
        <f t="shared" si="1"/>
        <v>Şehir İçi Fiili Ekspertiz</v>
      </c>
      <c r="F22" s="12"/>
      <c r="G22" s="68">
        <f>'Toplu Liste Oluşturma'!B22</f>
        <v>0</v>
      </c>
      <c r="K22" s="70">
        <f>IF(G22&lt;=Hesaplama!$J$4,Hesaplama!$K$4,IF(AND(G22&gt;Hesaplama!$I$5,G22&lt;=Hesaplama!$J$5),Hesaplama!$K$5+(G22-Hesaplama!$J$4)*0.025,IF(AND(G22&gt;Hesaplama!$I$6,G22&lt;=Hesaplama!$J$6),Hesaplama!$K$6+(G22-Hesaplama!$J$5)*0.022,IF(AND(G22&gt;Hesaplama!$I$7,G22&lt;=Hesaplama!$J$7),Hesaplama!$K$7+(G22-Hesaplama!$J$6)*0.02,IF(AND(G22&gt;Hesaplama!$I$8,G22&lt;=Hesaplama!$J$8),Hesaplama!$K$8+(G22-Hesaplama!$J$7)*0.0021,IF(G22&gt;Hesaplama!$I$9,Hesaplama!$K$9))))))</f>
        <v>1235.78</v>
      </c>
      <c r="M22" s="10">
        <f t="shared" si="3"/>
        <v>1235.78</v>
      </c>
      <c r="O22" s="10">
        <f t="shared" si="2"/>
        <v>0</v>
      </c>
    </row>
    <row r="23" spans="1:15" ht="15.75" x14ac:dyDescent="0.5">
      <c r="A23" s="21">
        <f>IF('Toplu Liste Oluşturma'!C23 =Tablolar!$A$2,1, IF('Toplu Liste Oluşturma'!C23 =Tablolar!$A$3,2, IF('Toplu Liste Oluşturma'!C23 =Tablolar!$A$4,3, IF('Toplu Liste Oluşturma'!C23 =Tablolar!$A$5,4,0))))</f>
        <v>1</v>
      </c>
      <c r="B23" s="144" t="str">
        <f t="shared" si="0"/>
        <v>Binek, Hafif Ticari, Motorsiklet</v>
      </c>
      <c r="C23" s="144"/>
      <c r="D23" s="21">
        <f>IF('Toplu Liste Oluşturma'!G23 =Tablolar!$A$8,1, IF('Toplu Liste Oluşturma'!G23 =Tablolar!$A$9,2, IF('Toplu Liste Oluşturma'!G23 =Tablolar!$A$10,3, 0)))</f>
        <v>2</v>
      </c>
      <c r="E23" s="12" t="str">
        <f t="shared" si="1"/>
        <v>Şehir İçi Fiili Ekspertiz</v>
      </c>
      <c r="F23" s="12"/>
      <c r="G23" s="68">
        <f>'Toplu Liste Oluşturma'!B23</f>
        <v>0</v>
      </c>
      <c r="K23" s="70">
        <f>IF(G23&lt;=Hesaplama!$J$4,Hesaplama!$K$4,IF(AND(G23&gt;Hesaplama!$I$5,G23&lt;=Hesaplama!$J$5),Hesaplama!$K$5+(G23-Hesaplama!$J$4)*0.025,IF(AND(G23&gt;Hesaplama!$I$6,G23&lt;=Hesaplama!$J$6),Hesaplama!$K$6+(G23-Hesaplama!$J$5)*0.022,IF(AND(G23&gt;Hesaplama!$I$7,G23&lt;=Hesaplama!$J$7),Hesaplama!$K$7+(G23-Hesaplama!$J$6)*0.02,IF(AND(G23&gt;Hesaplama!$I$8,G23&lt;=Hesaplama!$J$8),Hesaplama!$K$8+(G23-Hesaplama!$J$7)*0.0021,IF(G23&gt;Hesaplama!$I$9,Hesaplama!$K$9))))))</f>
        <v>1235.78</v>
      </c>
      <c r="M23" s="10">
        <f t="shared" si="3"/>
        <v>1235.78</v>
      </c>
      <c r="O23" s="10">
        <f t="shared" si="2"/>
        <v>0</v>
      </c>
    </row>
    <row r="24" spans="1:15" ht="15.75" x14ac:dyDescent="0.5">
      <c r="A24" s="21">
        <f>IF('Toplu Liste Oluşturma'!C24 =Tablolar!$A$2,1, IF('Toplu Liste Oluşturma'!C24 =Tablolar!$A$3,2, IF('Toplu Liste Oluşturma'!C24 =Tablolar!$A$4,3, IF('Toplu Liste Oluşturma'!C24 =Tablolar!$A$5,4,0))))</f>
        <v>1</v>
      </c>
      <c r="B24" s="144" t="str">
        <f t="shared" si="0"/>
        <v>Binek, Hafif Ticari, Motorsiklet</v>
      </c>
      <c r="C24" s="144"/>
      <c r="D24" s="21">
        <f>IF('Toplu Liste Oluşturma'!G24 =Tablolar!$A$8,1, IF('Toplu Liste Oluşturma'!G24 =Tablolar!$A$9,2, IF('Toplu Liste Oluşturma'!G24 =Tablolar!$A$10,3, 0)))</f>
        <v>2</v>
      </c>
      <c r="E24" s="12" t="str">
        <f t="shared" si="1"/>
        <v>Şehir İçi Fiili Ekspertiz</v>
      </c>
      <c r="F24" s="12"/>
      <c r="G24" s="68">
        <f>'Toplu Liste Oluşturma'!B24</f>
        <v>0</v>
      </c>
      <c r="K24" s="70">
        <f>IF(G24&lt;=Hesaplama!$J$4,Hesaplama!$K$4,IF(AND(G24&gt;Hesaplama!$I$5,G24&lt;=Hesaplama!$J$5),Hesaplama!$K$5+(G24-Hesaplama!$J$4)*0.025,IF(AND(G24&gt;Hesaplama!$I$6,G24&lt;=Hesaplama!$J$6),Hesaplama!$K$6+(G24-Hesaplama!$J$5)*0.022,IF(AND(G24&gt;Hesaplama!$I$7,G24&lt;=Hesaplama!$J$7),Hesaplama!$K$7+(G24-Hesaplama!$J$6)*0.02,IF(AND(G24&gt;Hesaplama!$I$8,G24&lt;=Hesaplama!$J$8),Hesaplama!$K$8+(G24-Hesaplama!$J$7)*0.0021,IF(G24&gt;Hesaplama!$I$9,Hesaplama!$K$9))))))</f>
        <v>1235.78</v>
      </c>
      <c r="M24" s="10">
        <f t="shared" si="3"/>
        <v>1235.78</v>
      </c>
      <c r="O24" s="10">
        <f t="shared" si="2"/>
        <v>0</v>
      </c>
    </row>
    <row r="25" spans="1:15" ht="15.75" x14ac:dyDescent="0.5">
      <c r="A25" s="21">
        <f>IF('Toplu Liste Oluşturma'!C25 =Tablolar!$A$2,1, IF('Toplu Liste Oluşturma'!C25 =Tablolar!$A$3,2, IF('Toplu Liste Oluşturma'!C25 =Tablolar!$A$4,3, IF('Toplu Liste Oluşturma'!C25 =Tablolar!$A$5,4,0))))</f>
        <v>1</v>
      </c>
      <c r="B25" s="144" t="str">
        <f t="shared" si="0"/>
        <v>Binek, Hafif Ticari, Motorsiklet</v>
      </c>
      <c r="C25" s="144"/>
      <c r="D25" s="21">
        <f>IF('Toplu Liste Oluşturma'!G25 =Tablolar!$A$8,1, IF('Toplu Liste Oluşturma'!G25 =Tablolar!$A$9,2, IF('Toplu Liste Oluşturma'!G25 =Tablolar!$A$10,3, 0)))</f>
        <v>2</v>
      </c>
      <c r="E25" s="12" t="str">
        <f t="shared" si="1"/>
        <v>Şehir İçi Fiili Ekspertiz</v>
      </c>
      <c r="F25" s="12"/>
      <c r="G25" s="68">
        <f>'Toplu Liste Oluşturma'!B25</f>
        <v>0</v>
      </c>
      <c r="K25" s="70">
        <f>IF(G25&lt;=Hesaplama!$J$4,Hesaplama!$K$4,IF(AND(G25&gt;Hesaplama!$I$5,G25&lt;=Hesaplama!$J$5),Hesaplama!$K$5+(G25-Hesaplama!$J$4)*0.025,IF(AND(G25&gt;Hesaplama!$I$6,G25&lt;=Hesaplama!$J$6),Hesaplama!$K$6+(G25-Hesaplama!$J$5)*0.022,IF(AND(G25&gt;Hesaplama!$I$7,G25&lt;=Hesaplama!$J$7),Hesaplama!$K$7+(G25-Hesaplama!$J$6)*0.02,IF(AND(G25&gt;Hesaplama!$I$8,G25&lt;=Hesaplama!$J$8),Hesaplama!$K$8+(G25-Hesaplama!$J$7)*0.0021,IF(G25&gt;Hesaplama!$I$9,Hesaplama!$K$9))))))</f>
        <v>1235.78</v>
      </c>
      <c r="M25" s="10">
        <f t="shared" si="3"/>
        <v>1235.78</v>
      </c>
      <c r="O25" s="10">
        <f t="shared" si="2"/>
        <v>0</v>
      </c>
    </row>
    <row r="26" spans="1:15" ht="15.75" x14ac:dyDescent="0.5">
      <c r="A26" s="21">
        <f>IF('Toplu Liste Oluşturma'!C26 =Tablolar!$A$2,1, IF('Toplu Liste Oluşturma'!C26 =Tablolar!$A$3,2, IF('Toplu Liste Oluşturma'!C26 =Tablolar!$A$4,3, IF('Toplu Liste Oluşturma'!C26 =Tablolar!$A$5,4,0))))</f>
        <v>1</v>
      </c>
      <c r="B26" s="144" t="str">
        <f t="shared" si="0"/>
        <v>Binek, Hafif Ticari, Motorsiklet</v>
      </c>
      <c r="C26" s="144"/>
      <c r="D26" s="21">
        <f>IF('Toplu Liste Oluşturma'!G26 =Tablolar!$A$8,1, IF('Toplu Liste Oluşturma'!G26 =Tablolar!$A$9,2, IF('Toplu Liste Oluşturma'!G26 =Tablolar!$A$10,3, 0)))</f>
        <v>2</v>
      </c>
      <c r="E26" s="12" t="str">
        <f t="shared" si="1"/>
        <v>Şehir İçi Fiili Ekspertiz</v>
      </c>
      <c r="F26" s="12"/>
      <c r="G26" s="68">
        <f>'Toplu Liste Oluşturma'!B26</f>
        <v>0</v>
      </c>
      <c r="K26" s="70">
        <f>IF(G26&lt;=Hesaplama!$J$4,Hesaplama!$K$4,IF(AND(G26&gt;Hesaplama!$I$5,G26&lt;=Hesaplama!$J$5),Hesaplama!$K$5+(G26-Hesaplama!$J$4)*0.025,IF(AND(G26&gt;Hesaplama!$I$6,G26&lt;=Hesaplama!$J$6),Hesaplama!$K$6+(G26-Hesaplama!$J$5)*0.022,IF(AND(G26&gt;Hesaplama!$I$7,G26&lt;=Hesaplama!$J$7),Hesaplama!$K$7+(G26-Hesaplama!$J$6)*0.02,IF(AND(G26&gt;Hesaplama!$I$8,G26&lt;=Hesaplama!$J$8),Hesaplama!$K$8+(G26-Hesaplama!$J$7)*0.0021,IF(G26&gt;Hesaplama!$I$9,Hesaplama!$K$9))))))</f>
        <v>1235.78</v>
      </c>
      <c r="M26" s="10">
        <f t="shared" si="3"/>
        <v>1235.78</v>
      </c>
      <c r="O26" s="10">
        <f t="shared" si="2"/>
        <v>0</v>
      </c>
    </row>
    <row r="27" spans="1:15" ht="15.75" x14ac:dyDescent="0.5">
      <c r="A27" s="21">
        <f>IF('Toplu Liste Oluşturma'!C27 =Tablolar!$A$2,1, IF('Toplu Liste Oluşturma'!C27 =Tablolar!$A$3,2, IF('Toplu Liste Oluşturma'!C27 =Tablolar!$A$4,3, IF('Toplu Liste Oluşturma'!C27 =Tablolar!$A$5,4,0))))</f>
        <v>1</v>
      </c>
      <c r="B27" s="144" t="str">
        <f t="shared" si="0"/>
        <v>Binek, Hafif Ticari, Motorsiklet</v>
      </c>
      <c r="C27" s="144"/>
      <c r="D27" s="21">
        <f>IF('Toplu Liste Oluşturma'!G27 =Tablolar!$A$8,1, IF('Toplu Liste Oluşturma'!G27 =Tablolar!$A$9,2, IF('Toplu Liste Oluşturma'!G27 =Tablolar!$A$10,3, 0)))</f>
        <v>2</v>
      </c>
      <c r="E27" s="12" t="str">
        <f t="shared" si="1"/>
        <v>Şehir İçi Fiili Ekspertiz</v>
      </c>
      <c r="F27" s="12"/>
      <c r="G27" s="68">
        <f>'Toplu Liste Oluşturma'!B27</f>
        <v>0</v>
      </c>
      <c r="K27" s="70">
        <f>IF(G27&lt;=Hesaplama!$J$4,Hesaplama!$K$4,IF(AND(G27&gt;Hesaplama!$I$5,G27&lt;=Hesaplama!$J$5),Hesaplama!$K$5+(G27-Hesaplama!$J$4)*0.025,IF(AND(G27&gt;Hesaplama!$I$6,G27&lt;=Hesaplama!$J$6),Hesaplama!$K$6+(G27-Hesaplama!$J$5)*0.022,IF(AND(G27&gt;Hesaplama!$I$7,G27&lt;=Hesaplama!$J$7),Hesaplama!$K$7+(G27-Hesaplama!$J$6)*0.02,IF(AND(G27&gt;Hesaplama!$I$8,G27&lt;=Hesaplama!$J$8),Hesaplama!$K$8+(G27-Hesaplama!$J$7)*0.0021,IF(G27&gt;Hesaplama!$I$9,Hesaplama!$K$9))))))</f>
        <v>1235.78</v>
      </c>
      <c r="M27" s="10">
        <f t="shared" si="3"/>
        <v>1235.78</v>
      </c>
      <c r="O27" s="10">
        <f t="shared" si="2"/>
        <v>0</v>
      </c>
    </row>
    <row r="28" spans="1:15" ht="15.75" x14ac:dyDescent="0.5">
      <c r="A28" s="21">
        <f>IF('Toplu Liste Oluşturma'!C28 =Tablolar!$A$2,1, IF('Toplu Liste Oluşturma'!C28 =Tablolar!$A$3,2, IF('Toplu Liste Oluşturma'!C28 =Tablolar!$A$4,3, IF('Toplu Liste Oluşturma'!C28 =Tablolar!$A$5,4,0))))</f>
        <v>1</v>
      </c>
      <c r="B28" s="144" t="str">
        <f t="shared" si="0"/>
        <v>Binek, Hafif Ticari, Motorsiklet</v>
      </c>
      <c r="C28" s="144"/>
      <c r="D28" s="21">
        <f>IF('Toplu Liste Oluşturma'!G28 =Tablolar!$A$8,1, IF('Toplu Liste Oluşturma'!G28 =Tablolar!$A$9,2, IF('Toplu Liste Oluşturma'!G28 =Tablolar!$A$10,3, 0)))</f>
        <v>2</v>
      </c>
      <c r="E28" s="12" t="str">
        <f t="shared" si="1"/>
        <v>Şehir İçi Fiili Ekspertiz</v>
      </c>
      <c r="F28" s="12"/>
      <c r="G28" s="68">
        <f>'Toplu Liste Oluşturma'!B28</f>
        <v>0</v>
      </c>
      <c r="K28" s="70">
        <f>IF(G28&lt;=Hesaplama!$J$4,Hesaplama!$K$4,IF(AND(G28&gt;Hesaplama!$I$5,G28&lt;=Hesaplama!$J$5),Hesaplama!$K$5+(G28-Hesaplama!$J$4)*0.025,IF(AND(G28&gt;Hesaplama!$I$6,G28&lt;=Hesaplama!$J$6),Hesaplama!$K$6+(G28-Hesaplama!$J$5)*0.022,IF(AND(G28&gt;Hesaplama!$I$7,G28&lt;=Hesaplama!$J$7),Hesaplama!$K$7+(G28-Hesaplama!$J$6)*0.02,IF(AND(G28&gt;Hesaplama!$I$8,G28&lt;=Hesaplama!$J$8),Hesaplama!$K$8+(G28-Hesaplama!$J$7)*0.0021,IF(G28&gt;Hesaplama!$I$9,Hesaplama!$K$9))))))</f>
        <v>1235.78</v>
      </c>
      <c r="M28" s="10">
        <f t="shared" si="3"/>
        <v>1235.78</v>
      </c>
      <c r="O28" s="10">
        <f t="shared" si="2"/>
        <v>0</v>
      </c>
    </row>
    <row r="29" spans="1:15" ht="15.75" x14ac:dyDescent="0.5">
      <c r="A29" s="21">
        <f>IF('Toplu Liste Oluşturma'!C29 =Tablolar!$A$2,1, IF('Toplu Liste Oluşturma'!C29 =Tablolar!$A$3,2, IF('Toplu Liste Oluşturma'!C29 =Tablolar!$A$4,3, IF('Toplu Liste Oluşturma'!C29 =Tablolar!$A$5,4,0))))</f>
        <v>1</v>
      </c>
      <c r="B29" s="144" t="str">
        <f t="shared" si="0"/>
        <v>Binek, Hafif Ticari, Motorsiklet</v>
      </c>
      <c r="C29" s="144"/>
      <c r="D29" s="21">
        <f>IF('Toplu Liste Oluşturma'!G29 =Tablolar!$A$8,1, IF('Toplu Liste Oluşturma'!G29 =Tablolar!$A$9,2, IF('Toplu Liste Oluşturma'!G29 =Tablolar!$A$10,3, 0)))</f>
        <v>2</v>
      </c>
      <c r="E29" s="12" t="str">
        <f t="shared" si="1"/>
        <v>Şehir İçi Fiili Ekspertiz</v>
      </c>
      <c r="F29" s="12"/>
      <c r="G29" s="68">
        <f>'Toplu Liste Oluşturma'!B29</f>
        <v>0</v>
      </c>
      <c r="K29" s="70">
        <f>IF(G29&lt;=Hesaplama!$J$4,Hesaplama!$K$4,IF(AND(G29&gt;Hesaplama!$I$5,G29&lt;=Hesaplama!$J$5),Hesaplama!$K$5+(G29-Hesaplama!$J$4)*0.025,IF(AND(G29&gt;Hesaplama!$I$6,G29&lt;=Hesaplama!$J$6),Hesaplama!$K$6+(G29-Hesaplama!$J$5)*0.022,IF(AND(G29&gt;Hesaplama!$I$7,G29&lt;=Hesaplama!$J$7),Hesaplama!$K$7+(G29-Hesaplama!$J$6)*0.02,IF(AND(G29&gt;Hesaplama!$I$8,G29&lt;=Hesaplama!$J$8),Hesaplama!$K$8+(G29-Hesaplama!$J$7)*0.0021,IF(G29&gt;Hesaplama!$I$9,Hesaplama!$K$9))))))</f>
        <v>1235.78</v>
      </c>
      <c r="M29" s="10">
        <f t="shared" si="3"/>
        <v>1235.78</v>
      </c>
      <c r="O29" s="10">
        <f t="shared" si="2"/>
        <v>0</v>
      </c>
    </row>
    <row r="30" spans="1:15" ht="15.75" x14ac:dyDescent="0.5">
      <c r="A30" s="21">
        <f>IF('Toplu Liste Oluşturma'!C30 =Tablolar!$A$2,1, IF('Toplu Liste Oluşturma'!C30 =Tablolar!$A$3,2, IF('Toplu Liste Oluşturma'!C30 =Tablolar!$A$4,3, IF('Toplu Liste Oluşturma'!C30 =Tablolar!$A$5,4,0))))</f>
        <v>1</v>
      </c>
      <c r="B30" s="144" t="str">
        <f t="shared" si="0"/>
        <v>Binek, Hafif Ticari, Motorsiklet</v>
      </c>
      <c r="C30" s="144"/>
      <c r="D30" s="21">
        <f>IF('Toplu Liste Oluşturma'!G30 =Tablolar!$A$8,1, IF('Toplu Liste Oluşturma'!G30 =Tablolar!$A$9,2, IF('Toplu Liste Oluşturma'!G30 =Tablolar!$A$10,3, 0)))</f>
        <v>2</v>
      </c>
      <c r="E30" s="12" t="str">
        <f t="shared" si="1"/>
        <v>Şehir İçi Fiili Ekspertiz</v>
      </c>
      <c r="F30" s="12"/>
      <c r="G30" s="68">
        <f>'Toplu Liste Oluşturma'!B30</f>
        <v>0</v>
      </c>
      <c r="K30" s="70">
        <f>IF(G30&lt;=Hesaplama!$J$4,Hesaplama!$K$4,IF(AND(G30&gt;Hesaplama!$I$5,G30&lt;=Hesaplama!$J$5),Hesaplama!$K$5+(G30-Hesaplama!$J$4)*0.025,IF(AND(G30&gt;Hesaplama!$I$6,G30&lt;=Hesaplama!$J$6),Hesaplama!$K$6+(G30-Hesaplama!$J$5)*0.022,IF(AND(G30&gt;Hesaplama!$I$7,G30&lt;=Hesaplama!$J$7),Hesaplama!$K$7+(G30-Hesaplama!$J$6)*0.02,IF(AND(G30&gt;Hesaplama!$I$8,G30&lt;=Hesaplama!$J$8),Hesaplama!$K$8+(G30-Hesaplama!$J$7)*0.0021,IF(G30&gt;Hesaplama!$I$9,Hesaplama!$K$9))))))</f>
        <v>1235.78</v>
      </c>
      <c r="M30" s="10">
        <f t="shared" si="3"/>
        <v>1235.78</v>
      </c>
      <c r="O30" s="10">
        <f t="shared" si="2"/>
        <v>0</v>
      </c>
    </row>
    <row r="31" spans="1:15" ht="15.75" x14ac:dyDescent="0.5">
      <c r="A31" s="21">
        <f>IF('Toplu Liste Oluşturma'!C31 =Tablolar!$A$2,1, IF('Toplu Liste Oluşturma'!C31 =Tablolar!$A$3,2, IF('Toplu Liste Oluşturma'!C31 =Tablolar!$A$4,3, IF('Toplu Liste Oluşturma'!C31 =Tablolar!$A$5,4,0))))</f>
        <v>1</v>
      </c>
      <c r="B31" s="144" t="str">
        <f t="shared" si="0"/>
        <v>Binek, Hafif Ticari, Motorsiklet</v>
      </c>
      <c r="C31" s="144"/>
      <c r="D31" s="21">
        <f>IF('Toplu Liste Oluşturma'!G31 =Tablolar!$A$8,1, IF('Toplu Liste Oluşturma'!G31 =Tablolar!$A$9,2, IF('Toplu Liste Oluşturma'!G31 =Tablolar!$A$10,3, 0)))</f>
        <v>2</v>
      </c>
      <c r="E31" s="12" t="str">
        <f t="shared" si="1"/>
        <v>Şehir İçi Fiili Ekspertiz</v>
      </c>
      <c r="F31" s="12"/>
      <c r="G31" s="68">
        <f>'Toplu Liste Oluşturma'!B31</f>
        <v>0</v>
      </c>
      <c r="K31" s="70">
        <f>IF(G31&lt;=Hesaplama!$J$4,Hesaplama!$K$4,IF(AND(G31&gt;Hesaplama!$I$5,G31&lt;=Hesaplama!$J$5),Hesaplama!$K$5+(G31-Hesaplama!$J$4)*0.025,IF(AND(G31&gt;Hesaplama!$I$6,G31&lt;=Hesaplama!$J$6),Hesaplama!$K$6+(G31-Hesaplama!$J$5)*0.022,IF(AND(G31&gt;Hesaplama!$I$7,G31&lt;=Hesaplama!$J$7),Hesaplama!$K$7+(G31-Hesaplama!$J$6)*0.02,IF(AND(G31&gt;Hesaplama!$I$8,G31&lt;=Hesaplama!$J$8),Hesaplama!$K$8+(G31-Hesaplama!$J$7)*0.0021,IF(G31&gt;Hesaplama!$I$9,Hesaplama!$K$9))))))</f>
        <v>1235.78</v>
      </c>
      <c r="M31" s="10">
        <f t="shared" si="3"/>
        <v>1235.78</v>
      </c>
      <c r="O31" s="10">
        <f t="shared" si="2"/>
        <v>0</v>
      </c>
    </row>
    <row r="32" spans="1:15" ht="15.75" x14ac:dyDescent="0.5">
      <c r="A32" s="21">
        <f>IF('Toplu Liste Oluşturma'!C32 =Tablolar!$A$2,1, IF('Toplu Liste Oluşturma'!C32 =Tablolar!$A$3,2, IF('Toplu Liste Oluşturma'!C32 =Tablolar!$A$4,3, IF('Toplu Liste Oluşturma'!C32 =Tablolar!$A$5,4,0))))</f>
        <v>1</v>
      </c>
      <c r="B32" s="144" t="str">
        <f t="shared" si="0"/>
        <v>Binek, Hafif Ticari, Motorsiklet</v>
      </c>
      <c r="C32" s="144"/>
      <c r="D32" s="21">
        <f>IF('Toplu Liste Oluşturma'!G32 =Tablolar!$A$8,1, IF('Toplu Liste Oluşturma'!G32 =Tablolar!$A$9,2, IF('Toplu Liste Oluşturma'!G32 =Tablolar!$A$10,3, 0)))</f>
        <v>2</v>
      </c>
      <c r="E32" s="12" t="str">
        <f t="shared" si="1"/>
        <v>Şehir İçi Fiili Ekspertiz</v>
      </c>
      <c r="F32" s="12"/>
      <c r="G32" s="68">
        <f>'Toplu Liste Oluşturma'!B32</f>
        <v>0</v>
      </c>
      <c r="K32" s="70">
        <f>IF(G32&lt;=Hesaplama!$J$4,Hesaplama!$K$4,IF(AND(G32&gt;Hesaplama!$I$5,G32&lt;=Hesaplama!$J$5),Hesaplama!$K$5+(G32-Hesaplama!$J$4)*0.025,IF(AND(G32&gt;Hesaplama!$I$6,G32&lt;=Hesaplama!$J$6),Hesaplama!$K$6+(G32-Hesaplama!$J$5)*0.022,IF(AND(G32&gt;Hesaplama!$I$7,G32&lt;=Hesaplama!$J$7),Hesaplama!$K$7+(G32-Hesaplama!$J$6)*0.02,IF(AND(G32&gt;Hesaplama!$I$8,G32&lt;=Hesaplama!$J$8),Hesaplama!$K$8+(G32-Hesaplama!$J$7)*0.0021,IF(G32&gt;Hesaplama!$I$9,Hesaplama!$K$9))))))</f>
        <v>1235.78</v>
      </c>
      <c r="M32" s="10">
        <f t="shared" si="3"/>
        <v>1235.78</v>
      </c>
      <c r="O32" s="10">
        <f t="shared" si="2"/>
        <v>0</v>
      </c>
    </row>
    <row r="33" spans="1:15" ht="15.75" x14ac:dyDescent="0.5">
      <c r="A33" s="21">
        <f>IF('Toplu Liste Oluşturma'!C33 =Tablolar!$A$2,1, IF('Toplu Liste Oluşturma'!C33 =Tablolar!$A$3,2, IF('Toplu Liste Oluşturma'!C33 =Tablolar!$A$4,3, IF('Toplu Liste Oluşturma'!C33 =Tablolar!$A$5,4,0))))</f>
        <v>1</v>
      </c>
      <c r="B33" s="144" t="str">
        <f t="shared" si="0"/>
        <v>Binek, Hafif Ticari, Motorsiklet</v>
      </c>
      <c r="C33" s="144"/>
      <c r="D33" s="21">
        <f>IF('Toplu Liste Oluşturma'!G33 =Tablolar!$A$8,1, IF('Toplu Liste Oluşturma'!G33 =Tablolar!$A$9,2, IF('Toplu Liste Oluşturma'!G33 =Tablolar!$A$10,3, 0)))</f>
        <v>2</v>
      </c>
      <c r="E33" s="12" t="str">
        <f t="shared" si="1"/>
        <v>Şehir İçi Fiili Ekspertiz</v>
      </c>
      <c r="F33" s="12"/>
      <c r="G33" s="68">
        <f>'Toplu Liste Oluşturma'!B33</f>
        <v>0</v>
      </c>
      <c r="K33" s="70">
        <f>IF(G33&lt;=Hesaplama!$J$4,Hesaplama!$K$4,IF(AND(G33&gt;Hesaplama!$I$5,G33&lt;=Hesaplama!$J$5),Hesaplama!$K$5+(G33-Hesaplama!$J$4)*0.025,IF(AND(G33&gt;Hesaplama!$I$6,G33&lt;=Hesaplama!$J$6),Hesaplama!$K$6+(G33-Hesaplama!$J$5)*0.022,IF(AND(G33&gt;Hesaplama!$I$7,G33&lt;=Hesaplama!$J$7),Hesaplama!$K$7+(G33-Hesaplama!$J$6)*0.02,IF(AND(G33&gt;Hesaplama!$I$8,G33&lt;=Hesaplama!$J$8),Hesaplama!$K$8+(G33-Hesaplama!$J$7)*0.0021,IF(G33&gt;Hesaplama!$I$9,Hesaplama!$K$9))))))</f>
        <v>1235.78</v>
      </c>
      <c r="M33" s="10">
        <f t="shared" si="3"/>
        <v>1235.78</v>
      </c>
      <c r="O33" s="10">
        <f t="shared" si="2"/>
        <v>0</v>
      </c>
    </row>
    <row r="34" spans="1:15" ht="15.75" x14ac:dyDescent="0.5">
      <c r="A34" s="21">
        <f>IF('Toplu Liste Oluşturma'!C34 =Tablolar!$A$2,1, IF('Toplu Liste Oluşturma'!C34 =Tablolar!$A$3,2, IF('Toplu Liste Oluşturma'!C34 =Tablolar!$A$4,3, IF('Toplu Liste Oluşturma'!C34 =Tablolar!$A$5,4,0))))</f>
        <v>1</v>
      </c>
      <c r="B34" s="144" t="str">
        <f t="shared" si="0"/>
        <v>Binek, Hafif Ticari, Motorsiklet</v>
      </c>
      <c r="C34" s="144"/>
      <c r="D34" s="21">
        <f>IF('Toplu Liste Oluşturma'!G34 =Tablolar!$A$8,1, IF('Toplu Liste Oluşturma'!G34 =Tablolar!$A$9,2, IF('Toplu Liste Oluşturma'!G34 =Tablolar!$A$10,3, 0)))</f>
        <v>2</v>
      </c>
      <c r="E34" s="12" t="str">
        <f t="shared" si="1"/>
        <v>Şehir İçi Fiili Ekspertiz</v>
      </c>
      <c r="F34" s="12"/>
      <c r="G34" s="68">
        <f>'Toplu Liste Oluşturma'!B34</f>
        <v>0</v>
      </c>
      <c r="K34" s="70">
        <f>IF(G34&lt;=Hesaplama!$J$4,Hesaplama!$K$4,IF(AND(G34&gt;Hesaplama!$I$5,G34&lt;=Hesaplama!$J$5),Hesaplama!$K$5+(G34-Hesaplama!$J$4)*0.025,IF(AND(G34&gt;Hesaplama!$I$6,G34&lt;=Hesaplama!$J$6),Hesaplama!$K$6+(G34-Hesaplama!$J$5)*0.022,IF(AND(G34&gt;Hesaplama!$I$7,G34&lt;=Hesaplama!$J$7),Hesaplama!$K$7+(G34-Hesaplama!$J$6)*0.02,IF(AND(G34&gt;Hesaplama!$I$8,G34&lt;=Hesaplama!$J$8),Hesaplama!$K$8+(G34-Hesaplama!$J$7)*0.0021,IF(G34&gt;Hesaplama!$I$9,Hesaplama!$K$9))))))</f>
        <v>1235.78</v>
      </c>
      <c r="M34" s="10">
        <f t="shared" si="3"/>
        <v>1235.78</v>
      </c>
      <c r="O34" s="10">
        <f t="shared" si="2"/>
        <v>0</v>
      </c>
    </row>
    <row r="35" spans="1:15" ht="15.75" x14ac:dyDescent="0.5">
      <c r="A35" s="21">
        <f>IF('Toplu Liste Oluşturma'!C35 =Tablolar!$A$2,1, IF('Toplu Liste Oluşturma'!C35 =Tablolar!$A$3,2, IF('Toplu Liste Oluşturma'!C35 =Tablolar!$A$4,3, IF('Toplu Liste Oluşturma'!C35 =Tablolar!$A$5,4,0))))</f>
        <v>1</v>
      </c>
      <c r="B35" s="144" t="str">
        <f t="shared" si="0"/>
        <v>Binek, Hafif Ticari, Motorsiklet</v>
      </c>
      <c r="C35" s="144"/>
      <c r="D35" s="21">
        <f>IF('Toplu Liste Oluşturma'!G35 =Tablolar!$A$8,1, IF('Toplu Liste Oluşturma'!G35 =Tablolar!$A$9,2, IF('Toplu Liste Oluşturma'!G35 =Tablolar!$A$10,3, 0)))</f>
        <v>2</v>
      </c>
      <c r="E35" s="12" t="str">
        <f t="shared" si="1"/>
        <v>Şehir İçi Fiili Ekspertiz</v>
      </c>
      <c r="F35" s="12"/>
      <c r="G35" s="68">
        <f>'Toplu Liste Oluşturma'!B35</f>
        <v>0</v>
      </c>
      <c r="K35" s="70">
        <f>IF(G35&lt;=Hesaplama!$J$4,Hesaplama!$K$4,IF(AND(G35&gt;Hesaplama!$I$5,G35&lt;=Hesaplama!$J$5),Hesaplama!$K$5+(G35-Hesaplama!$J$4)*0.025,IF(AND(G35&gt;Hesaplama!$I$6,G35&lt;=Hesaplama!$J$6),Hesaplama!$K$6+(G35-Hesaplama!$J$5)*0.022,IF(AND(G35&gt;Hesaplama!$I$7,G35&lt;=Hesaplama!$J$7),Hesaplama!$K$7+(G35-Hesaplama!$J$6)*0.02,IF(AND(G35&gt;Hesaplama!$I$8,G35&lt;=Hesaplama!$J$8),Hesaplama!$K$8+(G35-Hesaplama!$J$7)*0.0021,IF(G35&gt;Hesaplama!$I$9,Hesaplama!$K$9))))))</f>
        <v>1235.78</v>
      </c>
      <c r="M35" s="10">
        <f t="shared" si="3"/>
        <v>1235.78</v>
      </c>
      <c r="O35" s="10">
        <f t="shared" si="2"/>
        <v>0</v>
      </c>
    </row>
    <row r="36" spans="1:15" ht="15.75" x14ac:dyDescent="0.5">
      <c r="A36" s="21">
        <f>IF('Toplu Liste Oluşturma'!C36 =Tablolar!$A$2,1, IF('Toplu Liste Oluşturma'!C36 =Tablolar!$A$3,2, IF('Toplu Liste Oluşturma'!C36 =Tablolar!$A$4,3, IF('Toplu Liste Oluşturma'!C36 =Tablolar!$A$5,4,0))))</f>
        <v>1</v>
      </c>
      <c r="B36" s="144" t="str">
        <f t="shared" si="0"/>
        <v>Binek, Hafif Ticari, Motorsiklet</v>
      </c>
      <c r="C36" s="144"/>
      <c r="D36" s="21">
        <f>IF('Toplu Liste Oluşturma'!G36 =Tablolar!$A$8,1, IF('Toplu Liste Oluşturma'!G36 =Tablolar!$A$9,2, IF('Toplu Liste Oluşturma'!G36 =Tablolar!$A$10,3, 0)))</f>
        <v>2</v>
      </c>
      <c r="E36" s="12" t="str">
        <f t="shared" si="1"/>
        <v>Şehir İçi Fiili Ekspertiz</v>
      </c>
      <c r="F36" s="12"/>
      <c r="G36" s="68">
        <f>'Toplu Liste Oluşturma'!B36</f>
        <v>0</v>
      </c>
      <c r="K36" s="70">
        <f>IF(G36&lt;=Hesaplama!$J$4,Hesaplama!$K$4,IF(AND(G36&gt;Hesaplama!$I$5,G36&lt;=Hesaplama!$J$5),Hesaplama!$K$5+(G36-Hesaplama!$J$4)*0.025,IF(AND(G36&gt;Hesaplama!$I$6,G36&lt;=Hesaplama!$J$6),Hesaplama!$K$6+(G36-Hesaplama!$J$5)*0.022,IF(AND(G36&gt;Hesaplama!$I$7,G36&lt;=Hesaplama!$J$7),Hesaplama!$K$7+(G36-Hesaplama!$J$6)*0.02,IF(AND(G36&gt;Hesaplama!$I$8,G36&lt;=Hesaplama!$J$8),Hesaplama!$K$8+(G36-Hesaplama!$J$7)*0.0021,IF(G36&gt;Hesaplama!$I$9,Hesaplama!$K$9))))))</f>
        <v>1235.78</v>
      </c>
      <c r="M36" s="10">
        <f t="shared" si="3"/>
        <v>1235.78</v>
      </c>
      <c r="O36" s="10">
        <f t="shared" si="2"/>
        <v>0</v>
      </c>
    </row>
    <row r="37" spans="1:15" ht="15.75" x14ac:dyDescent="0.5">
      <c r="A37" s="21">
        <f>IF('Toplu Liste Oluşturma'!C37 =Tablolar!$A$2,1, IF('Toplu Liste Oluşturma'!C37 =Tablolar!$A$3,2, IF('Toplu Liste Oluşturma'!C37 =Tablolar!$A$4,3, IF('Toplu Liste Oluşturma'!C37 =Tablolar!$A$5,4,0))))</f>
        <v>1</v>
      </c>
      <c r="B37" s="144" t="str">
        <f t="shared" si="0"/>
        <v>Binek, Hafif Ticari, Motorsiklet</v>
      </c>
      <c r="C37" s="144"/>
      <c r="D37" s="21">
        <f>IF('Toplu Liste Oluşturma'!G37 =Tablolar!$A$8,1, IF('Toplu Liste Oluşturma'!G37 =Tablolar!$A$9,2, IF('Toplu Liste Oluşturma'!G37 =Tablolar!$A$10,3, 0)))</f>
        <v>2</v>
      </c>
      <c r="E37" s="12" t="str">
        <f t="shared" si="1"/>
        <v>Şehir İçi Fiili Ekspertiz</v>
      </c>
      <c r="F37" s="12"/>
      <c r="G37" s="68">
        <f>'Toplu Liste Oluşturma'!B37</f>
        <v>0</v>
      </c>
      <c r="K37" s="70">
        <f>IF(G37&lt;=Hesaplama!$J$4,Hesaplama!$K$4,IF(AND(G37&gt;Hesaplama!$I$5,G37&lt;=Hesaplama!$J$5),Hesaplama!$K$5+(G37-Hesaplama!$J$4)*0.025,IF(AND(G37&gt;Hesaplama!$I$6,G37&lt;=Hesaplama!$J$6),Hesaplama!$K$6+(G37-Hesaplama!$J$5)*0.022,IF(AND(G37&gt;Hesaplama!$I$7,G37&lt;=Hesaplama!$J$7),Hesaplama!$K$7+(G37-Hesaplama!$J$6)*0.02,IF(AND(G37&gt;Hesaplama!$I$8,G37&lt;=Hesaplama!$J$8),Hesaplama!$K$8+(G37-Hesaplama!$J$7)*0.0021,IF(G37&gt;Hesaplama!$I$9,Hesaplama!$K$9))))))</f>
        <v>1235.78</v>
      </c>
      <c r="M37" s="10">
        <f t="shared" si="3"/>
        <v>1235.78</v>
      </c>
      <c r="O37" s="10">
        <f t="shared" si="2"/>
        <v>0</v>
      </c>
    </row>
    <row r="38" spans="1:15" ht="15.75" x14ac:dyDescent="0.5">
      <c r="A38" s="21">
        <f>IF('Toplu Liste Oluşturma'!C38 =Tablolar!$A$2,1, IF('Toplu Liste Oluşturma'!C38 =Tablolar!$A$3,2, IF('Toplu Liste Oluşturma'!C38 =Tablolar!$A$4,3, IF('Toplu Liste Oluşturma'!C38 =Tablolar!$A$5,4,0))))</f>
        <v>1</v>
      </c>
      <c r="B38" s="144" t="str">
        <f t="shared" si="0"/>
        <v>Binek, Hafif Ticari, Motorsiklet</v>
      </c>
      <c r="C38" s="144"/>
      <c r="D38" s="21">
        <f>IF('Toplu Liste Oluşturma'!G38 =Tablolar!$A$8,1, IF('Toplu Liste Oluşturma'!G38 =Tablolar!$A$9,2, IF('Toplu Liste Oluşturma'!G38 =Tablolar!$A$10,3, 0)))</f>
        <v>2</v>
      </c>
      <c r="E38" s="12" t="str">
        <f t="shared" si="1"/>
        <v>Şehir İçi Fiili Ekspertiz</v>
      </c>
      <c r="F38" s="12"/>
      <c r="G38" s="68">
        <f>'Toplu Liste Oluşturma'!B38</f>
        <v>0</v>
      </c>
      <c r="K38" s="70">
        <f>IF(G38&lt;=Hesaplama!$J$4,Hesaplama!$K$4,IF(AND(G38&gt;Hesaplama!$I$5,G38&lt;=Hesaplama!$J$5),Hesaplama!$K$5+(G38-Hesaplama!$J$4)*0.025,IF(AND(G38&gt;Hesaplama!$I$6,G38&lt;=Hesaplama!$J$6),Hesaplama!$K$6+(G38-Hesaplama!$J$5)*0.022,IF(AND(G38&gt;Hesaplama!$I$7,G38&lt;=Hesaplama!$J$7),Hesaplama!$K$7+(G38-Hesaplama!$J$6)*0.02,IF(AND(G38&gt;Hesaplama!$I$8,G38&lt;=Hesaplama!$J$8),Hesaplama!$K$8+(G38-Hesaplama!$J$7)*0.0021,IF(G38&gt;Hesaplama!$I$9,Hesaplama!$K$9))))))</f>
        <v>1235.78</v>
      </c>
      <c r="M38" s="10">
        <f t="shared" si="3"/>
        <v>1235.78</v>
      </c>
      <c r="O38" s="10">
        <f t="shared" si="2"/>
        <v>0</v>
      </c>
    </row>
    <row r="39" spans="1:15" ht="15.75" x14ac:dyDescent="0.5">
      <c r="A39" s="21">
        <f>IF('Toplu Liste Oluşturma'!C39 =Tablolar!$A$2,1, IF('Toplu Liste Oluşturma'!C39 =Tablolar!$A$3,2, IF('Toplu Liste Oluşturma'!C39 =Tablolar!$A$4,3, IF('Toplu Liste Oluşturma'!C39 =Tablolar!$A$5,4,0))))</f>
        <v>1</v>
      </c>
      <c r="B39" s="144" t="str">
        <f t="shared" si="0"/>
        <v>Binek, Hafif Ticari, Motorsiklet</v>
      </c>
      <c r="C39" s="144"/>
      <c r="D39" s="21">
        <f>IF('Toplu Liste Oluşturma'!G39 =Tablolar!$A$8,1, IF('Toplu Liste Oluşturma'!G39 =Tablolar!$A$9,2, IF('Toplu Liste Oluşturma'!G39 =Tablolar!$A$10,3, 0)))</f>
        <v>2</v>
      </c>
      <c r="E39" s="12" t="str">
        <f t="shared" si="1"/>
        <v>Şehir İçi Fiili Ekspertiz</v>
      </c>
      <c r="F39" s="12"/>
      <c r="G39" s="68">
        <f>'Toplu Liste Oluşturma'!B39</f>
        <v>0</v>
      </c>
      <c r="K39" s="70">
        <f>IF(G39&lt;=Hesaplama!$J$4,Hesaplama!$K$4,IF(AND(G39&gt;Hesaplama!$I$5,G39&lt;=Hesaplama!$J$5),Hesaplama!$K$5+(G39-Hesaplama!$J$4)*0.025,IF(AND(G39&gt;Hesaplama!$I$6,G39&lt;=Hesaplama!$J$6),Hesaplama!$K$6+(G39-Hesaplama!$J$5)*0.022,IF(AND(G39&gt;Hesaplama!$I$7,G39&lt;=Hesaplama!$J$7),Hesaplama!$K$7+(G39-Hesaplama!$J$6)*0.02,IF(AND(G39&gt;Hesaplama!$I$8,G39&lt;=Hesaplama!$J$8),Hesaplama!$K$8+(G39-Hesaplama!$J$7)*0.0021,IF(G39&gt;Hesaplama!$I$9,Hesaplama!$K$9))))))</f>
        <v>1235.78</v>
      </c>
      <c r="M39" s="10">
        <f t="shared" si="3"/>
        <v>1235.78</v>
      </c>
      <c r="O39" s="10">
        <f t="shared" si="2"/>
        <v>0</v>
      </c>
    </row>
    <row r="40" spans="1:15" ht="15.75" x14ac:dyDescent="0.5">
      <c r="A40" s="21">
        <f>IF('Toplu Liste Oluşturma'!C40 =Tablolar!$A$2,1, IF('Toplu Liste Oluşturma'!C40 =Tablolar!$A$3,2, IF('Toplu Liste Oluşturma'!C40 =Tablolar!$A$4,3, IF('Toplu Liste Oluşturma'!C40 =Tablolar!$A$5,4,0))))</f>
        <v>1</v>
      </c>
      <c r="B40" s="144" t="str">
        <f t="shared" si="0"/>
        <v>Binek, Hafif Ticari, Motorsiklet</v>
      </c>
      <c r="C40" s="144"/>
      <c r="D40" s="21">
        <f>IF('Toplu Liste Oluşturma'!G40 =Tablolar!$A$8,1, IF('Toplu Liste Oluşturma'!G40 =Tablolar!$A$9,2, IF('Toplu Liste Oluşturma'!G40 =Tablolar!$A$10,3, 0)))</f>
        <v>2</v>
      </c>
      <c r="E40" s="12" t="str">
        <f t="shared" si="1"/>
        <v>Şehir İçi Fiili Ekspertiz</v>
      </c>
      <c r="F40" s="12"/>
      <c r="G40" s="68">
        <f>'Toplu Liste Oluşturma'!B40</f>
        <v>0</v>
      </c>
      <c r="K40" s="70">
        <f>IF(G40&lt;=Hesaplama!$J$4,Hesaplama!$K$4,IF(AND(G40&gt;Hesaplama!$I$5,G40&lt;=Hesaplama!$J$5),Hesaplama!$K$5+(G40-Hesaplama!$J$4)*0.025,IF(AND(G40&gt;Hesaplama!$I$6,G40&lt;=Hesaplama!$J$6),Hesaplama!$K$6+(G40-Hesaplama!$J$5)*0.022,IF(AND(G40&gt;Hesaplama!$I$7,G40&lt;=Hesaplama!$J$7),Hesaplama!$K$7+(G40-Hesaplama!$J$6)*0.02,IF(AND(G40&gt;Hesaplama!$I$8,G40&lt;=Hesaplama!$J$8),Hesaplama!$K$8+(G40-Hesaplama!$J$7)*0.0021,IF(G40&gt;Hesaplama!$I$9,Hesaplama!$K$9))))))</f>
        <v>1235.78</v>
      </c>
      <c r="M40" s="10">
        <f t="shared" si="3"/>
        <v>1235.78</v>
      </c>
      <c r="O40" s="10">
        <f t="shared" si="2"/>
        <v>0</v>
      </c>
    </row>
    <row r="41" spans="1:15" ht="15.75" x14ac:dyDescent="0.5">
      <c r="A41" s="21">
        <f>IF('Toplu Liste Oluşturma'!C41 =Tablolar!$A$2,1, IF('Toplu Liste Oluşturma'!C41 =Tablolar!$A$3,2, IF('Toplu Liste Oluşturma'!C41 =Tablolar!$A$4,3, IF('Toplu Liste Oluşturma'!C41 =Tablolar!$A$5,4,0))))</f>
        <v>1</v>
      </c>
      <c r="B41" s="144" t="str">
        <f t="shared" si="0"/>
        <v>Binek, Hafif Ticari, Motorsiklet</v>
      </c>
      <c r="C41" s="144"/>
      <c r="D41" s="21">
        <f>IF('Toplu Liste Oluşturma'!G41 =Tablolar!$A$8,1, IF('Toplu Liste Oluşturma'!G41 =Tablolar!$A$9,2, IF('Toplu Liste Oluşturma'!G41 =Tablolar!$A$10,3, 0)))</f>
        <v>2</v>
      </c>
      <c r="E41" s="12" t="str">
        <f t="shared" si="1"/>
        <v>Şehir İçi Fiili Ekspertiz</v>
      </c>
      <c r="F41" s="12"/>
      <c r="G41" s="68">
        <f>'Toplu Liste Oluşturma'!B41</f>
        <v>0</v>
      </c>
      <c r="K41" s="70">
        <f>IF(G41&lt;=Hesaplama!$J$4,Hesaplama!$K$4,IF(AND(G41&gt;Hesaplama!$I$5,G41&lt;=Hesaplama!$J$5),Hesaplama!$K$5+(G41-Hesaplama!$J$4)*0.025,IF(AND(G41&gt;Hesaplama!$I$6,G41&lt;=Hesaplama!$J$6),Hesaplama!$K$6+(G41-Hesaplama!$J$5)*0.022,IF(AND(G41&gt;Hesaplama!$I$7,G41&lt;=Hesaplama!$J$7),Hesaplama!$K$7+(G41-Hesaplama!$J$6)*0.02,IF(AND(G41&gt;Hesaplama!$I$8,G41&lt;=Hesaplama!$J$8),Hesaplama!$K$8+(G41-Hesaplama!$J$7)*0.0021,IF(G41&gt;Hesaplama!$I$9,Hesaplama!$K$9))))))</f>
        <v>1235.78</v>
      </c>
      <c r="M41" s="10">
        <f t="shared" si="3"/>
        <v>1235.78</v>
      </c>
      <c r="O41" s="10">
        <f t="shared" si="2"/>
        <v>0</v>
      </c>
    </row>
    <row r="42" spans="1:15" ht="15.75" x14ac:dyDescent="0.5">
      <c r="A42" s="21">
        <f>IF('Toplu Liste Oluşturma'!C42 =Tablolar!$A$2,1, IF('Toplu Liste Oluşturma'!C42 =Tablolar!$A$3,2, IF('Toplu Liste Oluşturma'!C42 =Tablolar!$A$4,3, IF('Toplu Liste Oluşturma'!C42 =Tablolar!$A$5,4,0))))</f>
        <v>1</v>
      </c>
      <c r="B42" s="144" t="str">
        <f t="shared" si="0"/>
        <v>Binek, Hafif Ticari, Motorsiklet</v>
      </c>
      <c r="C42" s="144"/>
      <c r="D42" s="21">
        <f>IF('Toplu Liste Oluşturma'!G42 =Tablolar!$A$8,1, IF('Toplu Liste Oluşturma'!G42 =Tablolar!$A$9,2, IF('Toplu Liste Oluşturma'!G42 =Tablolar!$A$10,3, 0)))</f>
        <v>2</v>
      </c>
      <c r="E42" s="12" t="str">
        <f t="shared" si="1"/>
        <v>Şehir İçi Fiili Ekspertiz</v>
      </c>
      <c r="F42" s="12"/>
      <c r="G42" s="68">
        <f>'Toplu Liste Oluşturma'!B42</f>
        <v>0</v>
      </c>
      <c r="K42" s="70">
        <f>IF(G42&lt;=Hesaplama!$J$4,Hesaplama!$K$4,IF(AND(G42&gt;Hesaplama!$I$5,G42&lt;=Hesaplama!$J$5),Hesaplama!$K$5+(G42-Hesaplama!$J$4)*0.025,IF(AND(G42&gt;Hesaplama!$I$6,G42&lt;=Hesaplama!$J$6),Hesaplama!$K$6+(G42-Hesaplama!$J$5)*0.022,IF(AND(G42&gt;Hesaplama!$I$7,G42&lt;=Hesaplama!$J$7),Hesaplama!$K$7+(G42-Hesaplama!$J$6)*0.02,IF(AND(G42&gt;Hesaplama!$I$8,G42&lt;=Hesaplama!$J$8),Hesaplama!$K$8+(G42-Hesaplama!$J$7)*0.0021,IF(G42&gt;Hesaplama!$I$9,Hesaplama!$K$9))))))</f>
        <v>1235.78</v>
      </c>
      <c r="M42" s="10">
        <f t="shared" si="3"/>
        <v>1235.78</v>
      </c>
      <c r="O42" s="10">
        <f t="shared" si="2"/>
        <v>0</v>
      </c>
    </row>
    <row r="43" spans="1:15" ht="15.75" x14ac:dyDescent="0.5">
      <c r="A43" s="21">
        <f>IF('Toplu Liste Oluşturma'!C43 =Tablolar!$A$2,1, IF('Toplu Liste Oluşturma'!C43 =Tablolar!$A$3,2, IF('Toplu Liste Oluşturma'!C43 =Tablolar!$A$4,3, IF('Toplu Liste Oluşturma'!C43 =Tablolar!$A$5,4,0))))</f>
        <v>1</v>
      </c>
      <c r="B43" s="144" t="str">
        <f t="shared" si="0"/>
        <v>Binek, Hafif Ticari, Motorsiklet</v>
      </c>
      <c r="C43" s="144"/>
      <c r="D43" s="21">
        <f>IF('Toplu Liste Oluşturma'!G43 =Tablolar!$A$8,1, IF('Toplu Liste Oluşturma'!G43 =Tablolar!$A$9,2, IF('Toplu Liste Oluşturma'!G43 =Tablolar!$A$10,3, 0)))</f>
        <v>2</v>
      </c>
      <c r="E43" s="12" t="str">
        <f t="shared" si="1"/>
        <v>Şehir İçi Fiili Ekspertiz</v>
      </c>
      <c r="F43" s="12"/>
      <c r="G43" s="68">
        <f>'Toplu Liste Oluşturma'!B43</f>
        <v>0</v>
      </c>
      <c r="K43" s="70">
        <f>IF(G43&lt;=Hesaplama!$J$4,Hesaplama!$K$4,IF(AND(G43&gt;Hesaplama!$I$5,G43&lt;=Hesaplama!$J$5),Hesaplama!$K$5+(G43-Hesaplama!$J$4)*0.025,IF(AND(G43&gt;Hesaplama!$I$6,G43&lt;=Hesaplama!$J$6),Hesaplama!$K$6+(G43-Hesaplama!$J$5)*0.022,IF(AND(G43&gt;Hesaplama!$I$7,G43&lt;=Hesaplama!$J$7),Hesaplama!$K$7+(G43-Hesaplama!$J$6)*0.02,IF(AND(G43&gt;Hesaplama!$I$8,G43&lt;=Hesaplama!$J$8),Hesaplama!$K$8+(G43-Hesaplama!$J$7)*0.0021,IF(G43&gt;Hesaplama!$I$9,Hesaplama!$K$9))))))</f>
        <v>1235.78</v>
      </c>
      <c r="M43" s="10">
        <f t="shared" si="3"/>
        <v>1235.78</v>
      </c>
      <c r="O43" s="10">
        <f t="shared" si="2"/>
        <v>0</v>
      </c>
    </row>
    <row r="44" spans="1:15" ht="15.75" x14ac:dyDescent="0.5">
      <c r="A44" s="21">
        <f>IF('Toplu Liste Oluşturma'!C44 =Tablolar!$A$2,1, IF('Toplu Liste Oluşturma'!C44 =Tablolar!$A$3,2, IF('Toplu Liste Oluşturma'!C44 =Tablolar!$A$4,3, IF('Toplu Liste Oluşturma'!C44 =Tablolar!$A$5,4,0))))</f>
        <v>1</v>
      </c>
      <c r="B44" s="144" t="str">
        <f t="shared" si="0"/>
        <v>Binek, Hafif Ticari, Motorsiklet</v>
      </c>
      <c r="C44" s="144"/>
      <c r="D44" s="21">
        <f>IF('Toplu Liste Oluşturma'!G44 =Tablolar!$A$8,1, IF('Toplu Liste Oluşturma'!G44 =Tablolar!$A$9,2, IF('Toplu Liste Oluşturma'!G44 =Tablolar!$A$10,3, 0)))</f>
        <v>2</v>
      </c>
      <c r="E44" s="12" t="str">
        <f t="shared" si="1"/>
        <v>Şehir İçi Fiili Ekspertiz</v>
      </c>
      <c r="F44" s="12"/>
      <c r="G44" s="68">
        <f>'Toplu Liste Oluşturma'!B44</f>
        <v>0</v>
      </c>
      <c r="K44" s="70">
        <f>IF(G44&lt;=Hesaplama!$J$4,Hesaplama!$K$4,IF(AND(G44&gt;Hesaplama!$I$5,G44&lt;=Hesaplama!$J$5),Hesaplama!$K$5+(G44-Hesaplama!$J$4)*0.025,IF(AND(G44&gt;Hesaplama!$I$6,G44&lt;=Hesaplama!$J$6),Hesaplama!$K$6+(G44-Hesaplama!$J$5)*0.022,IF(AND(G44&gt;Hesaplama!$I$7,G44&lt;=Hesaplama!$J$7),Hesaplama!$K$7+(G44-Hesaplama!$J$6)*0.02,IF(AND(G44&gt;Hesaplama!$I$8,G44&lt;=Hesaplama!$J$8),Hesaplama!$K$8+(G44-Hesaplama!$J$7)*0.0021,IF(G44&gt;Hesaplama!$I$9,Hesaplama!$K$9))))))</f>
        <v>1235.78</v>
      </c>
      <c r="M44" s="10">
        <f t="shared" si="3"/>
        <v>1235.78</v>
      </c>
      <c r="O44" s="10">
        <f t="shared" si="2"/>
        <v>0</v>
      </c>
    </row>
    <row r="45" spans="1:15" ht="15.75" x14ac:dyDescent="0.5">
      <c r="A45" s="21">
        <f>IF('Toplu Liste Oluşturma'!C45 =Tablolar!$A$2,1, IF('Toplu Liste Oluşturma'!C45 =Tablolar!$A$3,2, IF('Toplu Liste Oluşturma'!C45 =Tablolar!$A$4,3, IF('Toplu Liste Oluşturma'!C45 =Tablolar!$A$5,4,0))))</f>
        <v>1</v>
      </c>
      <c r="B45" s="144" t="str">
        <f t="shared" si="0"/>
        <v>Binek, Hafif Ticari, Motorsiklet</v>
      </c>
      <c r="C45" s="144"/>
      <c r="D45" s="21">
        <f>IF('Toplu Liste Oluşturma'!G45 =Tablolar!$A$8,1, IF('Toplu Liste Oluşturma'!G45 =Tablolar!$A$9,2, IF('Toplu Liste Oluşturma'!G45 =Tablolar!$A$10,3, 0)))</f>
        <v>2</v>
      </c>
      <c r="E45" s="12" t="str">
        <f t="shared" si="1"/>
        <v>Şehir İçi Fiili Ekspertiz</v>
      </c>
      <c r="F45" s="12"/>
      <c r="G45" s="68">
        <f>'Toplu Liste Oluşturma'!B45</f>
        <v>0</v>
      </c>
      <c r="K45" s="70">
        <f>IF(G45&lt;=Hesaplama!$J$4,Hesaplama!$K$4,IF(AND(G45&gt;Hesaplama!$I$5,G45&lt;=Hesaplama!$J$5),Hesaplama!$K$5+(G45-Hesaplama!$J$4)*0.025,IF(AND(G45&gt;Hesaplama!$I$6,G45&lt;=Hesaplama!$J$6),Hesaplama!$K$6+(G45-Hesaplama!$J$5)*0.022,IF(AND(G45&gt;Hesaplama!$I$7,G45&lt;=Hesaplama!$J$7),Hesaplama!$K$7+(G45-Hesaplama!$J$6)*0.02,IF(AND(G45&gt;Hesaplama!$I$8,G45&lt;=Hesaplama!$J$8),Hesaplama!$K$8+(G45-Hesaplama!$J$7)*0.0021,IF(G45&gt;Hesaplama!$I$9,Hesaplama!$K$9))))))</f>
        <v>1235.78</v>
      </c>
      <c r="M45" s="10">
        <f t="shared" si="3"/>
        <v>1235.78</v>
      </c>
      <c r="O45" s="10">
        <f t="shared" si="2"/>
        <v>0</v>
      </c>
    </row>
    <row r="46" spans="1:15" ht="15.75" x14ac:dyDescent="0.5">
      <c r="A46" s="21">
        <f>IF('Toplu Liste Oluşturma'!C46 =Tablolar!$A$2,1, IF('Toplu Liste Oluşturma'!C46 =Tablolar!$A$3,2, IF('Toplu Liste Oluşturma'!C46 =Tablolar!$A$4,3, IF('Toplu Liste Oluşturma'!C46 =Tablolar!$A$5,4,0))))</f>
        <v>1</v>
      </c>
      <c r="B46" s="144" t="str">
        <f t="shared" si="0"/>
        <v>Binek, Hafif Ticari, Motorsiklet</v>
      </c>
      <c r="C46" s="144"/>
      <c r="D46" s="21">
        <f>IF('Toplu Liste Oluşturma'!G46 =Tablolar!$A$8,1, IF('Toplu Liste Oluşturma'!G46 =Tablolar!$A$9,2, IF('Toplu Liste Oluşturma'!G46 =Tablolar!$A$10,3, 0)))</f>
        <v>2</v>
      </c>
      <c r="E46" s="12" t="str">
        <f t="shared" si="1"/>
        <v>Şehir İçi Fiili Ekspertiz</v>
      </c>
      <c r="F46" s="12"/>
      <c r="G46" s="68">
        <f>'Toplu Liste Oluşturma'!B46</f>
        <v>0</v>
      </c>
      <c r="K46" s="70">
        <f>IF(G46&lt;=Hesaplama!$J$4,Hesaplama!$K$4,IF(AND(G46&gt;Hesaplama!$I$5,G46&lt;=Hesaplama!$J$5),Hesaplama!$K$5+(G46-Hesaplama!$J$4)*0.025,IF(AND(G46&gt;Hesaplama!$I$6,G46&lt;=Hesaplama!$J$6),Hesaplama!$K$6+(G46-Hesaplama!$J$5)*0.022,IF(AND(G46&gt;Hesaplama!$I$7,G46&lt;=Hesaplama!$J$7),Hesaplama!$K$7+(G46-Hesaplama!$J$6)*0.02,IF(AND(G46&gt;Hesaplama!$I$8,G46&lt;=Hesaplama!$J$8),Hesaplama!$K$8+(G46-Hesaplama!$J$7)*0.0021,IF(G46&gt;Hesaplama!$I$9,Hesaplama!$K$9))))))</f>
        <v>1235.78</v>
      </c>
      <c r="M46" s="10">
        <f t="shared" si="3"/>
        <v>1235.78</v>
      </c>
      <c r="O46" s="10">
        <f t="shared" si="2"/>
        <v>0</v>
      </c>
    </row>
    <row r="47" spans="1:15" ht="15.75" x14ac:dyDescent="0.5">
      <c r="A47" s="21">
        <f>IF('Toplu Liste Oluşturma'!C47 =Tablolar!$A$2,1, IF('Toplu Liste Oluşturma'!C47 =Tablolar!$A$3,2, IF('Toplu Liste Oluşturma'!C47 =Tablolar!$A$4,3, IF('Toplu Liste Oluşturma'!C47 =Tablolar!$A$5,4,0))))</f>
        <v>1</v>
      </c>
      <c r="B47" s="144" t="str">
        <f t="shared" si="0"/>
        <v>Binek, Hafif Ticari, Motorsiklet</v>
      </c>
      <c r="C47" s="144"/>
      <c r="D47" s="21">
        <f>IF('Toplu Liste Oluşturma'!G47 =Tablolar!$A$8,1, IF('Toplu Liste Oluşturma'!G47 =Tablolar!$A$9,2, IF('Toplu Liste Oluşturma'!G47 =Tablolar!$A$10,3, 0)))</f>
        <v>2</v>
      </c>
      <c r="E47" s="12" t="str">
        <f t="shared" si="1"/>
        <v>Şehir İçi Fiili Ekspertiz</v>
      </c>
      <c r="F47" s="12"/>
      <c r="G47" s="68">
        <f>'Toplu Liste Oluşturma'!B47</f>
        <v>0</v>
      </c>
      <c r="K47" s="70">
        <f>IF(G47&lt;=Hesaplama!$J$4,Hesaplama!$K$4,IF(AND(G47&gt;Hesaplama!$I$5,G47&lt;=Hesaplama!$J$5),Hesaplama!$K$5+(G47-Hesaplama!$J$4)*0.025,IF(AND(G47&gt;Hesaplama!$I$6,G47&lt;=Hesaplama!$J$6),Hesaplama!$K$6+(G47-Hesaplama!$J$5)*0.022,IF(AND(G47&gt;Hesaplama!$I$7,G47&lt;=Hesaplama!$J$7),Hesaplama!$K$7+(G47-Hesaplama!$J$6)*0.02,IF(AND(G47&gt;Hesaplama!$I$8,G47&lt;=Hesaplama!$J$8),Hesaplama!$K$8+(G47-Hesaplama!$J$7)*0.0021,IF(G47&gt;Hesaplama!$I$9,Hesaplama!$K$9))))))</f>
        <v>1235.78</v>
      </c>
      <c r="M47" s="10">
        <f t="shared" si="3"/>
        <v>1235.78</v>
      </c>
      <c r="O47" s="10">
        <f t="shared" si="2"/>
        <v>0</v>
      </c>
    </row>
    <row r="48" spans="1:15" ht="15.75" x14ac:dyDescent="0.5">
      <c r="A48" s="21">
        <f>IF('Toplu Liste Oluşturma'!C48 =Tablolar!$A$2,1, IF('Toplu Liste Oluşturma'!C48 =Tablolar!$A$3,2, IF('Toplu Liste Oluşturma'!C48 =Tablolar!$A$4,3, IF('Toplu Liste Oluşturma'!C48 =Tablolar!$A$5,4,0))))</f>
        <v>1</v>
      </c>
      <c r="B48" s="144" t="str">
        <f t="shared" si="0"/>
        <v>Binek, Hafif Ticari, Motorsiklet</v>
      </c>
      <c r="C48" s="144"/>
      <c r="D48" s="21">
        <f>IF('Toplu Liste Oluşturma'!G48 =Tablolar!$A$8,1, IF('Toplu Liste Oluşturma'!G48 =Tablolar!$A$9,2, IF('Toplu Liste Oluşturma'!G48 =Tablolar!$A$10,3, 0)))</f>
        <v>2</v>
      </c>
      <c r="E48" s="12" t="str">
        <f t="shared" si="1"/>
        <v>Şehir İçi Fiili Ekspertiz</v>
      </c>
      <c r="F48" s="12"/>
      <c r="G48" s="68">
        <f>'Toplu Liste Oluşturma'!B48</f>
        <v>0</v>
      </c>
      <c r="K48" s="70">
        <f>IF(G48&lt;=Hesaplama!$J$4,Hesaplama!$K$4,IF(AND(G48&gt;Hesaplama!$I$5,G48&lt;=Hesaplama!$J$5),Hesaplama!$K$5+(G48-Hesaplama!$J$4)*0.025,IF(AND(G48&gt;Hesaplama!$I$6,G48&lt;=Hesaplama!$J$6),Hesaplama!$K$6+(G48-Hesaplama!$J$5)*0.022,IF(AND(G48&gt;Hesaplama!$I$7,G48&lt;=Hesaplama!$J$7),Hesaplama!$K$7+(G48-Hesaplama!$J$6)*0.02,IF(AND(G48&gt;Hesaplama!$I$8,G48&lt;=Hesaplama!$J$8),Hesaplama!$K$8+(G48-Hesaplama!$J$7)*0.0021,IF(G48&gt;Hesaplama!$I$9,Hesaplama!$K$9))))))</f>
        <v>1235.78</v>
      </c>
      <c r="M48" s="10">
        <f t="shared" si="3"/>
        <v>1235.78</v>
      </c>
      <c r="O48" s="10">
        <f t="shared" si="2"/>
        <v>0</v>
      </c>
    </row>
    <row r="49" spans="1:15" ht="15.75" x14ac:dyDescent="0.5">
      <c r="A49" s="21">
        <f>IF('Toplu Liste Oluşturma'!C49 =Tablolar!$A$2,1, IF('Toplu Liste Oluşturma'!C49 =Tablolar!$A$3,2, IF('Toplu Liste Oluşturma'!C49 =Tablolar!$A$4,3, IF('Toplu Liste Oluşturma'!C49 =Tablolar!$A$5,4,0))))</f>
        <v>1</v>
      </c>
      <c r="B49" s="144" t="str">
        <f t="shared" si="0"/>
        <v>Binek, Hafif Ticari, Motorsiklet</v>
      </c>
      <c r="C49" s="144"/>
      <c r="D49" s="21">
        <f>IF('Toplu Liste Oluşturma'!G49 =Tablolar!$A$8,1, IF('Toplu Liste Oluşturma'!G49 =Tablolar!$A$9,2, IF('Toplu Liste Oluşturma'!G49 =Tablolar!$A$10,3, 0)))</f>
        <v>2</v>
      </c>
      <c r="E49" s="12" t="str">
        <f t="shared" si="1"/>
        <v>Şehir İçi Fiili Ekspertiz</v>
      </c>
      <c r="F49" s="12"/>
      <c r="G49" s="68">
        <f>'Toplu Liste Oluşturma'!B49</f>
        <v>0</v>
      </c>
      <c r="K49" s="70">
        <f>IF(G49&lt;=Hesaplama!$J$4,Hesaplama!$K$4,IF(AND(G49&gt;Hesaplama!$I$5,G49&lt;=Hesaplama!$J$5),Hesaplama!$K$5+(G49-Hesaplama!$J$4)*0.025,IF(AND(G49&gt;Hesaplama!$I$6,G49&lt;=Hesaplama!$J$6),Hesaplama!$K$6+(G49-Hesaplama!$J$5)*0.022,IF(AND(G49&gt;Hesaplama!$I$7,G49&lt;=Hesaplama!$J$7),Hesaplama!$K$7+(G49-Hesaplama!$J$6)*0.02,IF(AND(G49&gt;Hesaplama!$I$8,G49&lt;=Hesaplama!$J$8),Hesaplama!$K$8+(G49-Hesaplama!$J$7)*0.0021,IF(G49&gt;Hesaplama!$I$9,Hesaplama!$K$9))))))</f>
        <v>1235.78</v>
      </c>
      <c r="M49" s="10">
        <f t="shared" si="3"/>
        <v>1235.78</v>
      </c>
      <c r="O49" s="10">
        <f t="shared" si="2"/>
        <v>0</v>
      </c>
    </row>
    <row r="50" spans="1:15" ht="15.75" x14ac:dyDescent="0.5">
      <c r="A50" s="21">
        <f>IF('Toplu Liste Oluşturma'!C50 =Tablolar!$A$2,1, IF('Toplu Liste Oluşturma'!C50 =Tablolar!$A$3,2, IF('Toplu Liste Oluşturma'!C50 =Tablolar!$A$4,3, IF('Toplu Liste Oluşturma'!C50 =Tablolar!$A$5,4,0))))</f>
        <v>1</v>
      </c>
      <c r="B50" s="144" t="str">
        <f t="shared" si="0"/>
        <v>Binek, Hafif Ticari, Motorsiklet</v>
      </c>
      <c r="C50" s="144"/>
      <c r="D50" s="21">
        <f>IF('Toplu Liste Oluşturma'!G50 =Tablolar!$A$8,1, IF('Toplu Liste Oluşturma'!G50 =Tablolar!$A$9,2, IF('Toplu Liste Oluşturma'!G50 =Tablolar!$A$10,3, 0)))</f>
        <v>2</v>
      </c>
      <c r="E50" s="12" t="str">
        <f t="shared" si="1"/>
        <v>Şehir İçi Fiili Ekspertiz</v>
      </c>
      <c r="F50" s="12"/>
      <c r="G50" s="68">
        <f>'Toplu Liste Oluşturma'!B50</f>
        <v>0</v>
      </c>
      <c r="K50" s="70">
        <f>IF(G50&lt;=Hesaplama!$J$4,Hesaplama!$K$4,IF(AND(G50&gt;Hesaplama!$I$5,G50&lt;=Hesaplama!$J$5),Hesaplama!$K$5+(G50-Hesaplama!$J$4)*0.025,IF(AND(G50&gt;Hesaplama!$I$6,G50&lt;=Hesaplama!$J$6),Hesaplama!$K$6+(G50-Hesaplama!$J$5)*0.022,IF(AND(G50&gt;Hesaplama!$I$7,G50&lt;=Hesaplama!$J$7),Hesaplama!$K$7+(G50-Hesaplama!$J$6)*0.02,IF(AND(G50&gt;Hesaplama!$I$8,G50&lt;=Hesaplama!$J$8),Hesaplama!$K$8+(G50-Hesaplama!$J$7)*0.0021,IF(G50&gt;Hesaplama!$I$9,Hesaplama!$K$9))))))</f>
        <v>1235.78</v>
      </c>
      <c r="M50" s="10">
        <f t="shared" si="3"/>
        <v>1235.78</v>
      </c>
      <c r="O50" s="10">
        <f t="shared" si="2"/>
        <v>0</v>
      </c>
    </row>
    <row r="51" spans="1:15" ht="15.75" x14ac:dyDescent="0.5">
      <c r="A51" s="21">
        <f>IF('Toplu Liste Oluşturma'!C51 =Tablolar!$A$2,1, IF('Toplu Liste Oluşturma'!C51 =Tablolar!$A$3,2, IF('Toplu Liste Oluşturma'!C51 =Tablolar!$A$4,3, IF('Toplu Liste Oluşturma'!C51 =Tablolar!$A$5,4,0))))</f>
        <v>1</v>
      </c>
      <c r="B51" s="144" t="str">
        <f t="shared" si="0"/>
        <v>Binek, Hafif Ticari, Motorsiklet</v>
      </c>
      <c r="C51" s="144"/>
      <c r="D51" s="21">
        <f>IF('Toplu Liste Oluşturma'!G51 =Tablolar!$A$8,1, IF('Toplu Liste Oluşturma'!G51 =Tablolar!$A$9,2, IF('Toplu Liste Oluşturma'!G51 =Tablolar!$A$10,3, 0)))</f>
        <v>2</v>
      </c>
      <c r="E51" s="12" t="str">
        <f t="shared" si="1"/>
        <v>Şehir İçi Fiili Ekspertiz</v>
      </c>
      <c r="F51" s="12"/>
      <c r="G51" s="68">
        <f>'Toplu Liste Oluşturma'!B51</f>
        <v>0</v>
      </c>
      <c r="K51" s="70">
        <f>IF(G51&lt;=Hesaplama!$J$4,Hesaplama!$K$4,IF(AND(G51&gt;Hesaplama!$I$5,G51&lt;=Hesaplama!$J$5),Hesaplama!$K$5+(G51-Hesaplama!$J$4)*0.025,IF(AND(G51&gt;Hesaplama!$I$6,G51&lt;=Hesaplama!$J$6),Hesaplama!$K$6+(G51-Hesaplama!$J$5)*0.022,IF(AND(G51&gt;Hesaplama!$I$7,G51&lt;=Hesaplama!$J$7),Hesaplama!$K$7+(G51-Hesaplama!$J$6)*0.02,IF(AND(G51&gt;Hesaplama!$I$8,G51&lt;=Hesaplama!$J$8),Hesaplama!$K$8+(G51-Hesaplama!$J$7)*0.0021,IF(G51&gt;Hesaplama!$I$9,Hesaplama!$K$9))))))</f>
        <v>1235.78</v>
      </c>
      <c r="M51" s="10">
        <f t="shared" si="3"/>
        <v>1235.78</v>
      </c>
      <c r="O51" s="10">
        <f t="shared" si="2"/>
        <v>0</v>
      </c>
    </row>
    <row r="52" spans="1:15" ht="15.75" x14ac:dyDescent="0.5">
      <c r="A52" s="21">
        <f>IF('Toplu Liste Oluşturma'!C52 =Tablolar!$A$2,1, IF('Toplu Liste Oluşturma'!C52 =Tablolar!$A$3,2, IF('Toplu Liste Oluşturma'!C52 =Tablolar!$A$4,3, IF('Toplu Liste Oluşturma'!C52 =Tablolar!$A$5,4,0))))</f>
        <v>1</v>
      </c>
      <c r="B52" s="144" t="str">
        <f t="shared" si="0"/>
        <v>Binek, Hafif Ticari, Motorsiklet</v>
      </c>
      <c r="C52" s="144"/>
      <c r="D52" s="21">
        <f>IF('Toplu Liste Oluşturma'!G52 =Tablolar!$A$8,1, IF('Toplu Liste Oluşturma'!G52 =Tablolar!$A$9,2, IF('Toplu Liste Oluşturma'!G52 =Tablolar!$A$10,3, 0)))</f>
        <v>2</v>
      </c>
      <c r="E52" s="12" t="str">
        <f t="shared" si="1"/>
        <v>Şehir İçi Fiili Ekspertiz</v>
      </c>
      <c r="F52" s="12"/>
      <c r="G52" s="68">
        <f>'Toplu Liste Oluşturma'!B52</f>
        <v>0</v>
      </c>
      <c r="K52" s="70">
        <f>IF(G52&lt;=Hesaplama!$J$4,Hesaplama!$K$4,IF(AND(G52&gt;Hesaplama!$I$5,G52&lt;=Hesaplama!$J$5),Hesaplama!$K$5+(G52-Hesaplama!$J$4)*0.025,IF(AND(G52&gt;Hesaplama!$I$6,G52&lt;=Hesaplama!$J$6),Hesaplama!$K$6+(G52-Hesaplama!$J$5)*0.022,IF(AND(G52&gt;Hesaplama!$I$7,G52&lt;=Hesaplama!$J$7),Hesaplama!$K$7+(G52-Hesaplama!$J$6)*0.02,IF(AND(G52&gt;Hesaplama!$I$8,G52&lt;=Hesaplama!$J$8),Hesaplama!$K$8+(G52-Hesaplama!$J$7)*0.0021,IF(G52&gt;Hesaplama!$I$9,Hesaplama!$K$9))))))</f>
        <v>1235.78</v>
      </c>
      <c r="M52" s="10">
        <f t="shared" si="3"/>
        <v>1235.78</v>
      </c>
      <c r="O52" s="10">
        <f t="shared" si="2"/>
        <v>0</v>
      </c>
    </row>
    <row r="53" spans="1:15" ht="15.75" x14ac:dyDescent="0.5">
      <c r="A53" s="21">
        <f>IF('Toplu Liste Oluşturma'!C53 =Tablolar!$A$2,1, IF('Toplu Liste Oluşturma'!C53 =Tablolar!$A$3,2, IF('Toplu Liste Oluşturma'!C53 =Tablolar!$A$4,3, IF('Toplu Liste Oluşturma'!C53 =Tablolar!$A$5,4,0))))</f>
        <v>1</v>
      </c>
      <c r="B53" s="144" t="str">
        <f t="shared" si="0"/>
        <v>Binek, Hafif Ticari, Motorsiklet</v>
      </c>
      <c r="C53" s="144"/>
      <c r="D53" s="21">
        <f>IF('Toplu Liste Oluşturma'!G53 =Tablolar!$A$8,1, IF('Toplu Liste Oluşturma'!G53 =Tablolar!$A$9,2, IF('Toplu Liste Oluşturma'!G53 =Tablolar!$A$10,3, 0)))</f>
        <v>2</v>
      </c>
      <c r="E53" s="12" t="str">
        <f t="shared" si="1"/>
        <v>Şehir İçi Fiili Ekspertiz</v>
      </c>
      <c r="F53" s="12"/>
      <c r="G53" s="68">
        <f>'Toplu Liste Oluşturma'!B53</f>
        <v>0</v>
      </c>
      <c r="K53" s="70">
        <f>IF(G53&lt;=Hesaplama!$J$4,Hesaplama!$K$4,IF(AND(G53&gt;Hesaplama!$I$5,G53&lt;=Hesaplama!$J$5),Hesaplama!$K$5+(G53-Hesaplama!$J$4)*0.025,IF(AND(G53&gt;Hesaplama!$I$6,G53&lt;=Hesaplama!$J$6),Hesaplama!$K$6+(G53-Hesaplama!$J$5)*0.022,IF(AND(G53&gt;Hesaplama!$I$7,G53&lt;=Hesaplama!$J$7),Hesaplama!$K$7+(G53-Hesaplama!$J$6)*0.02,IF(AND(G53&gt;Hesaplama!$I$8,G53&lt;=Hesaplama!$J$8),Hesaplama!$K$8+(G53-Hesaplama!$J$7)*0.0021,IF(G53&gt;Hesaplama!$I$9,Hesaplama!$K$9))))))</f>
        <v>1235.78</v>
      </c>
      <c r="M53" s="10">
        <f t="shared" si="3"/>
        <v>1235.78</v>
      </c>
      <c r="O53" s="10">
        <f t="shared" si="2"/>
        <v>0</v>
      </c>
    </row>
    <row r="54" spans="1:15" ht="15.75" x14ac:dyDescent="0.5">
      <c r="A54" s="21">
        <f>IF('Toplu Liste Oluşturma'!C54 =Tablolar!$A$2,1, IF('Toplu Liste Oluşturma'!C54 =Tablolar!$A$3,2, IF('Toplu Liste Oluşturma'!C54 =Tablolar!$A$4,3, IF('Toplu Liste Oluşturma'!C54 =Tablolar!$A$5,4,0))))</f>
        <v>1</v>
      </c>
      <c r="B54" s="144" t="str">
        <f t="shared" si="0"/>
        <v>Binek, Hafif Ticari, Motorsiklet</v>
      </c>
      <c r="C54" s="144"/>
      <c r="D54" s="21">
        <f>IF('Toplu Liste Oluşturma'!G54 =Tablolar!$A$8,1, IF('Toplu Liste Oluşturma'!G54 =Tablolar!$A$9,2, IF('Toplu Liste Oluşturma'!G54 =Tablolar!$A$10,3, 0)))</f>
        <v>2</v>
      </c>
      <c r="E54" s="12" t="str">
        <f t="shared" si="1"/>
        <v>Şehir İçi Fiili Ekspertiz</v>
      </c>
      <c r="F54" s="12"/>
      <c r="G54" s="68">
        <f>'Toplu Liste Oluşturma'!B54</f>
        <v>0</v>
      </c>
      <c r="K54" s="70">
        <f>IF(G54&lt;=Hesaplama!$J$4,Hesaplama!$K$4,IF(AND(G54&gt;Hesaplama!$I$5,G54&lt;=Hesaplama!$J$5),Hesaplama!$K$5+(G54-Hesaplama!$J$4)*0.025,IF(AND(G54&gt;Hesaplama!$I$6,G54&lt;=Hesaplama!$J$6),Hesaplama!$K$6+(G54-Hesaplama!$J$5)*0.022,IF(AND(G54&gt;Hesaplama!$I$7,G54&lt;=Hesaplama!$J$7),Hesaplama!$K$7+(G54-Hesaplama!$J$6)*0.02,IF(AND(G54&gt;Hesaplama!$I$8,G54&lt;=Hesaplama!$J$8),Hesaplama!$K$8+(G54-Hesaplama!$J$7)*0.0021,IF(G54&gt;Hesaplama!$I$9,Hesaplama!$K$9))))))</f>
        <v>1235.78</v>
      </c>
      <c r="M54" s="10">
        <f t="shared" si="3"/>
        <v>1235.78</v>
      </c>
      <c r="O54" s="10">
        <f t="shared" si="2"/>
        <v>0</v>
      </c>
    </row>
    <row r="55" spans="1:15" ht="15.75" x14ac:dyDescent="0.5">
      <c r="A55" s="21">
        <f>IF('Toplu Liste Oluşturma'!C55 =Tablolar!$A$2,1, IF('Toplu Liste Oluşturma'!C55 =Tablolar!$A$3,2, IF('Toplu Liste Oluşturma'!C55 =Tablolar!$A$4,3, IF('Toplu Liste Oluşturma'!C55 =Tablolar!$A$5,4,0))))</f>
        <v>1</v>
      </c>
      <c r="B55" s="144" t="str">
        <f t="shared" si="0"/>
        <v>Binek, Hafif Ticari, Motorsiklet</v>
      </c>
      <c r="C55" s="144"/>
      <c r="D55" s="21">
        <f>IF('Toplu Liste Oluşturma'!G55 =Tablolar!$A$8,1, IF('Toplu Liste Oluşturma'!G55 =Tablolar!$A$9,2, IF('Toplu Liste Oluşturma'!G55 =Tablolar!$A$10,3, 0)))</f>
        <v>2</v>
      </c>
      <c r="E55" s="12" t="str">
        <f t="shared" si="1"/>
        <v>Şehir İçi Fiili Ekspertiz</v>
      </c>
      <c r="F55" s="12"/>
      <c r="G55" s="68">
        <f>'Toplu Liste Oluşturma'!B55</f>
        <v>0</v>
      </c>
      <c r="K55" s="70">
        <f>IF(G55&lt;=Hesaplama!$J$4,Hesaplama!$K$4,IF(AND(G55&gt;Hesaplama!$I$5,G55&lt;=Hesaplama!$J$5),Hesaplama!$K$5+(G55-Hesaplama!$J$4)*0.025,IF(AND(G55&gt;Hesaplama!$I$6,G55&lt;=Hesaplama!$J$6),Hesaplama!$K$6+(G55-Hesaplama!$J$5)*0.022,IF(AND(G55&gt;Hesaplama!$I$7,G55&lt;=Hesaplama!$J$7),Hesaplama!$K$7+(G55-Hesaplama!$J$6)*0.02,IF(AND(G55&gt;Hesaplama!$I$8,G55&lt;=Hesaplama!$J$8),Hesaplama!$K$8+(G55-Hesaplama!$J$7)*0.0021,IF(G55&gt;Hesaplama!$I$9,Hesaplama!$K$9))))))</f>
        <v>1235.78</v>
      </c>
      <c r="M55" s="10">
        <f t="shared" si="3"/>
        <v>1235.78</v>
      </c>
      <c r="O55" s="10">
        <f t="shared" si="2"/>
        <v>0</v>
      </c>
    </row>
    <row r="56" spans="1:15" ht="15.75" x14ac:dyDescent="0.5">
      <c r="A56" s="21">
        <f>IF('Toplu Liste Oluşturma'!C56 =Tablolar!$A$2,1, IF('Toplu Liste Oluşturma'!C56 =Tablolar!$A$3,2, IF('Toplu Liste Oluşturma'!C56 =Tablolar!$A$4,3, IF('Toplu Liste Oluşturma'!C56 =Tablolar!$A$5,4,0))))</f>
        <v>1</v>
      </c>
      <c r="B56" s="144" t="str">
        <f t="shared" si="0"/>
        <v>Binek, Hafif Ticari, Motorsiklet</v>
      </c>
      <c r="C56" s="144"/>
      <c r="D56" s="21">
        <f>IF('Toplu Liste Oluşturma'!G56 =Tablolar!$A$8,1, IF('Toplu Liste Oluşturma'!G56 =Tablolar!$A$9,2, IF('Toplu Liste Oluşturma'!G56 =Tablolar!$A$10,3, 0)))</f>
        <v>2</v>
      </c>
      <c r="E56" s="12" t="str">
        <f t="shared" si="1"/>
        <v>Şehir İçi Fiili Ekspertiz</v>
      </c>
      <c r="F56" s="12"/>
      <c r="G56" s="68">
        <f>'Toplu Liste Oluşturma'!B56</f>
        <v>0</v>
      </c>
      <c r="K56" s="70">
        <f>IF(G56&lt;=Hesaplama!$J$4,Hesaplama!$K$4,IF(AND(G56&gt;Hesaplama!$I$5,G56&lt;=Hesaplama!$J$5),Hesaplama!$K$5+(G56-Hesaplama!$J$4)*0.025,IF(AND(G56&gt;Hesaplama!$I$6,G56&lt;=Hesaplama!$J$6),Hesaplama!$K$6+(G56-Hesaplama!$J$5)*0.022,IF(AND(G56&gt;Hesaplama!$I$7,G56&lt;=Hesaplama!$J$7),Hesaplama!$K$7+(G56-Hesaplama!$J$6)*0.02,IF(AND(G56&gt;Hesaplama!$I$8,G56&lt;=Hesaplama!$J$8),Hesaplama!$K$8+(G56-Hesaplama!$J$7)*0.0021,IF(G56&gt;Hesaplama!$I$9,Hesaplama!$K$9))))))</f>
        <v>1235.78</v>
      </c>
      <c r="M56" s="10">
        <f t="shared" si="3"/>
        <v>1235.78</v>
      </c>
      <c r="O56" s="10">
        <f t="shared" si="2"/>
        <v>0</v>
      </c>
    </row>
    <row r="57" spans="1:15" ht="15.75" x14ac:dyDescent="0.5">
      <c r="A57" s="21">
        <f>IF('Toplu Liste Oluşturma'!C57 =Tablolar!$A$2,1, IF('Toplu Liste Oluşturma'!C57 =Tablolar!$A$3,2, IF('Toplu Liste Oluşturma'!C57 =Tablolar!$A$4,3, IF('Toplu Liste Oluşturma'!C57 =Tablolar!$A$5,4,0))))</f>
        <v>1</v>
      </c>
      <c r="B57" s="144" t="str">
        <f t="shared" si="0"/>
        <v>Binek, Hafif Ticari, Motorsiklet</v>
      </c>
      <c r="C57" s="144"/>
      <c r="D57" s="21">
        <f>IF('Toplu Liste Oluşturma'!G57 =Tablolar!$A$8,1, IF('Toplu Liste Oluşturma'!G57 =Tablolar!$A$9,2, IF('Toplu Liste Oluşturma'!G57 =Tablolar!$A$10,3, 0)))</f>
        <v>2</v>
      </c>
      <c r="E57" s="12" t="str">
        <f t="shared" si="1"/>
        <v>Şehir İçi Fiili Ekspertiz</v>
      </c>
      <c r="F57" s="12"/>
      <c r="G57" s="68">
        <f>'Toplu Liste Oluşturma'!B57</f>
        <v>0</v>
      </c>
      <c r="K57" s="70">
        <f>IF(G57&lt;=Hesaplama!$J$4,Hesaplama!$K$4,IF(AND(G57&gt;Hesaplama!$I$5,G57&lt;=Hesaplama!$J$5),Hesaplama!$K$5+(G57-Hesaplama!$J$4)*0.025,IF(AND(G57&gt;Hesaplama!$I$6,G57&lt;=Hesaplama!$J$6),Hesaplama!$K$6+(G57-Hesaplama!$J$5)*0.022,IF(AND(G57&gt;Hesaplama!$I$7,G57&lt;=Hesaplama!$J$7),Hesaplama!$K$7+(G57-Hesaplama!$J$6)*0.02,IF(AND(G57&gt;Hesaplama!$I$8,G57&lt;=Hesaplama!$J$8),Hesaplama!$K$8+(G57-Hesaplama!$J$7)*0.0021,IF(G57&gt;Hesaplama!$I$9,Hesaplama!$K$9))))))</f>
        <v>1235.78</v>
      </c>
      <c r="M57" s="10">
        <f t="shared" si="3"/>
        <v>1235.78</v>
      </c>
      <c r="O57" s="10">
        <f t="shared" si="2"/>
        <v>0</v>
      </c>
    </row>
    <row r="58" spans="1:15" ht="15.75" x14ac:dyDescent="0.5">
      <c r="A58" s="21">
        <f>IF('Toplu Liste Oluşturma'!C58 =Tablolar!$A$2,1, IF('Toplu Liste Oluşturma'!C58 =Tablolar!$A$3,2, IF('Toplu Liste Oluşturma'!C58 =Tablolar!$A$4,3, IF('Toplu Liste Oluşturma'!C58 =Tablolar!$A$5,4,0))))</f>
        <v>1</v>
      </c>
      <c r="B58" s="144" t="str">
        <f t="shared" si="0"/>
        <v>Binek, Hafif Ticari, Motorsiklet</v>
      </c>
      <c r="C58" s="144"/>
      <c r="D58" s="21">
        <f>IF('Toplu Liste Oluşturma'!G58 =Tablolar!$A$8,1, IF('Toplu Liste Oluşturma'!G58 =Tablolar!$A$9,2, IF('Toplu Liste Oluşturma'!G58 =Tablolar!$A$10,3, 0)))</f>
        <v>2</v>
      </c>
      <c r="E58" s="12" t="str">
        <f t="shared" si="1"/>
        <v>Şehir İçi Fiili Ekspertiz</v>
      </c>
      <c r="F58" s="12"/>
      <c r="G58" s="68">
        <f>'Toplu Liste Oluşturma'!B58</f>
        <v>0</v>
      </c>
      <c r="K58" s="70">
        <f>IF(G58&lt;=Hesaplama!$J$4,Hesaplama!$K$4,IF(AND(G58&gt;Hesaplama!$I$5,G58&lt;=Hesaplama!$J$5),Hesaplama!$K$5+(G58-Hesaplama!$J$4)*0.025,IF(AND(G58&gt;Hesaplama!$I$6,G58&lt;=Hesaplama!$J$6),Hesaplama!$K$6+(G58-Hesaplama!$J$5)*0.022,IF(AND(G58&gt;Hesaplama!$I$7,G58&lt;=Hesaplama!$J$7),Hesaplama!$K$7+(G58-Hesaplama!$J$6)*0.02,IF(AND(G58&gt;Hesaplama!$I$8,G58&lt;=Hesaplama!$J$8),Hesaplama!$K$8+(G58-Hesaplama!$J$7)*0.0021,IF(G58&gt;Hesaplama!$I$9,Hesaplama!$K$9))))))</f>
        <v>1235.78</v>
      </c>
      <c r="M58" s="10">
        <f t="shared" si="3"/>
        <v>1235.78</v>
      </c>
      <c r="O58" s="10">
        <f t="shared" si="2"/>
        <v>0</v>
      </c>
    </row>
    <row r="59" spans="1:15" ht="15.75" x14ac:dyDescent="0.5">
      <c r="A59" s="21">
        <f>IF('Toplu Liste Oluşturma'!C59 =Tablolar!$A$2,1, IF('Toplu Liste Oluşturma'!C59 =Tablolar!$A$3,2, IF('Toplu Liste Oluşturma'!C59 =Tablolar!$A$4,3, IF('Toplu Liste Oluşturma'!C59 =Tablolar!$A$5,4,0))))</f>
        <v>1</v>
      </c>
      <c r="B59" s="144" t="str">
        <f t="shared" si="0"/>
        <v>Binek, Hafif Ticari, Motorsiklet</v>
      </c>
      <c r="C59" s="144"/>
      <c r="D59" s="21">
        <f>IF('Toplu Liste Oluşturma'!G59 =Tablolar!$A$8,1, IF('Toplu Liste Oluşturma'!G59 =Tablolar!$A$9,2, IF('Toplu Liste Oluşturma'!G59 =Tablolar!$A$10,3, 0)))</f>
        <v>2</v>
      </c>
      <c r="E59" s="12" t="str">
        <f t="shared" si="1"/>
        <v>Şehir İçi Fiili Ekspertiz</v>
      </c>
      <c r="F59" s="12"/>
      <c r="G59" s="68">
        <f>'Toplu Liste Oluşturma'!B59</f>
        <v>0</v>
      </c>
      <c r="K59" s="70">
        <f>IF(G59&lt;=Hesaplama!$J$4,Hesaplama!$K$4,IF(AND(G59&gt;Hesaplama!$I$5,G59&lt;=Hesaplama!$J$5),Hesaplama!$K$5+(G59-Hesaplama!$J$4)*0.025,IF(AND(G59&gt;Hesaplama!$I$6,G59&lt;=Hesaplama!$J$6),Hesaplama!$K$6+(G59-Hesaplama!$J$5)*0.022,IF(AND(G59&gt;Hesaplama!$I$7,G59&lt;=Hesaplama!$J$7),Hesaplama!$K$7+(G59-Hesaplama!$J$6)*0.02,IF(AND(G59&gt;Hesaplama!$I$8,G59&lt;=Hesaplama!$J$8),Hesaplama!$K$8+(G59-Hesaplama!$J$7)*0.0021,IF(G59&gt;Hesaplama!$I$9,Hesaplama!$K$9))))))</f>
        <v>1235.78</v>
      </c>
      <c r="M59" s="10">
        <f t="shared" si="3"/>
        <v>1235.78</v>
      </c>
      <c r="O59" s="10">
        <f t="shared" si="2"/>
        <v>0</v>
      </c>
    </row>
    <row r="60" spans="1:15" ht="15.75" x14ac:dyDescent="0.5">
      <c r="A60" s="21">
        <f>IF('Toplu Liste Oluşturma'!C60 =Tablolar!$A$2,1, IF('Toplu Liste Oluşturma'!C60 =Tablolar!$A$3,2, IF('Toplu Liste Oluşturma'!C60 =Tablolar!$A$4,3, IF('Toplu Liste Oluşturma'!C60 =Tablolar!$A$5,4,0))))</f>
        <v>1</v>
      </c>
      <c r="B60" s="144" t="str">
        <f t="shared" si="0"/>
        <v>Binek, Hafif Ticari, Motorsiklet</v>
      </c>
      <c r="C60" s="144"/>
      <c r="D60" s="21">
        <f>IF('Toplu Liste Oluşturma'!G60 =Tablolar!$A$8,1, IF('Toplu Liste Oluşturma'!G60 =Tablolar!$A$9,2, IF('Toplu Liste Oluşturma'!G60 =Tablolar!$A$10,3, 0)))</f>
        <v>2</v>
      </c>
      <c r="E60" s="12" t="str">
        <f t="shared" si="1"/>
        <v>Şehir İçi Fiili Ekspertiz</v>
      </c>
      <c r="F60" s="12"/>
      <c r="G60" s="68">
        <f>'Toplu Liste Oluşturma'!B60</f>
        <v>0</v>
      </c>
      <c r="K60" s="70">
        <f>IF(G60&lt;=Hesaplama!$J$4,Hesaplama!$K$4,IF(AND(G60&gt;Hesaplama!$I$5,G60&lt;=Hesaplama!$J$5),Hesaplama!$K$5+(G60-Hesaplama!$J$4)*0.025,IF(AND(G60&gt;Hesaplama!$I$6,G60&lt;=Hesaplama!$J$6),Hesaplama!$K$6+(G60-Hesaplama!$J$5)*0.022,IF(AND(G60&gt;Hesaplama!$I$7,G60&lt;=Hesaplama!$J$7),Hesaplama!$K$7+(G60-Hesaplama!$J$6)*0.02,IF(AND(G60&gt;Hesaplama!$I$8,G60&lt;=Hesaplama!$J$8),Hesaplama!$K$8+(G60-Hesaplama!$J$7)*0.0021,IF(G60&gt;Hesaplama!$I$9,Hesaplama!$K$9))))))</f>
        <v>1235.78</v>
      </c>
      <c r="M60" s="10">
        <f t="shared" si="3"/>
        <v>1235.78</v>
      </c>
      <c r="O60" s="10">
        <f t="shared" si="2"/>
        <v>0</v>
      </c>
    </row>
    <row r="61" spans="1:15" ht="15.75" x14ac:dyDescent="0.5">
      <c r="A61" s="21">
        <f>IF('Toplu Liste Oluşturma'!C61 =Tablolar!$A$2,1, IF('Toplu Liste Oluşturma'!C61 =Tablolar!$A$3,2, IF('Toplu Liste Oluşturma'!C61 =Tablolar!$A$4,3, IF('Toplu Liste Oluşturma'!C61 =Tablolar!$A$5,4,0))))</f>
        <v>1</v>
      </c>
      <c r="B61" s="144" t="str">
        <f t="shared" si="0"/>
        <v>Binek, Hafif Ticari, Motorsiklet</v>
      </c>
      <c r="C61" s="144"/>
      <c r="D61" s="21">
        <f>IF('Toplu Liste Oluşturma'!G61 =Tablolar!$A$8,1, IF('Toplu Liste Oluşturma'!G61 =Tablolar!$A$9,2, IF('Toplu Liste Oluşturma'!G61 =Tablolar!$A$10,3, 0)))</f>
        <v>2</v>
      </c>
      <c r="E61" s="12" t="str">
        <f t="shared" si="1"/>
        <v>Şehir İçi Fiili Ekspertiz</v>
      </c>
      <c r="F61" s="12"/>
      <c r="G61" s="68">
        <f>'Toplu Liste Oluşturma'!B61</f>
        <v>0</v>
      </c>
      <c r="K61" s="70">
        <f>IF(G61&lt;=Hesaplama!$J$4,Hesaplama!$K$4,IF(AND(G61&gt;Hesaplama!$I$5,G61&lt;=Hesaplama!$J$5),Hesaplama!$K$5+(G61-Hesaplama!$J$4)*0.025,IF(AND(G61&gt;Hesaplama!$I$6,G61&lt;=Hesaplama!$J$6),Hesaplama!$K$6+(G61-Hesaplama!$J$5)*0.022,IF(AND(G61&gt;Hesaplama!$I$7,G61&lt;=Hesaplama!$J$7),Hesaplama!$K$7+(G61-Hesaplama!$J$6)*0.02,IF(AND(G61&gt;Hesaplama!$I$8,G61&lt;=Hesaplama!$J$8),Hesaplama!$K$8+(G61-Hesaplama!$J$7)*0.0021,IF(G61&gt;Hesaplama!$I$9,Hesaplama!$K$9))))))</f>
        <v>1235.78</v>
      </c>
      <c r="M61" s="10">
        <f t="shared" si="3"/>
        <v>1235.78</v>
      </c>
      <c r="O61" s="10">
        <f t="shared" si="2"/>
        <v>0</v>
      </c>
    </row>
    <row r="62" spans="1:15" ht="15.75" x14ac:dyDescent="0.5">
      <c r="A62" s="21">
        <f>IF('Toplu Liste Oluşturma'!C62 =Tablolar!$A$2,1, IF('Toplu Liste Oluşturma'!C62 =Tablolar!$A$3,2, IF('Toplu Liste Oluşturma'!C62 =Tablolar!$A$4,3, IF('Toplu Liste Oluşturma'!C62 =Tablolar!$A$5,4,0))))</f>
        <v>1</v>
      </c>
      <c r="B62" s="144" t="str">
        <f t="shared" si="0"/>
        <v>Binek, Hafif Ticari, Motorsiklet</v>
      </c>
      <c r="C62" s="144"/>
      <c r="D62" s="21">
        <f>IF('Toplu Liste Oluşturma'!G62 =Tablolar!$A$8,1, IF('Toplu Liste Oluşturma'!G62 =Tablolar!$A$9,2, IF('Toplu Liste Oluşturma'!G62 =Tablolar!$A$10,3, 0)))</f>
        <v>2</v>
      </c>
      <c r="E62" s="12" t="str">
        <f t="shared" si="1"/>
        <v>Şehir İçi Fiili Ekspertiz</v>
      </c>
      <c r="F62" s="12"/>
      <c r="G62" s="68">
        <f>'Toplu Liste Oluşturma'!B62</f>
        <v>0</v>
      </c>
      <c r="K62" s="70">
        <f>IF(G62&lt;=Hesaplama!$J$4,Hesaplama!$K$4,IF(AND(G62&gt;Hesaplama!$I$5,G62&lt;=Hesaplama!$J$5),Hesaplama!$K$5+(G62-Hesaplama!$J$4)*0.025,IF(AND(G62&gt;Hesaplama!$I$6,G62&lt;=Hesaplama!$J$6),Hesaplama!$K$6+(G62-Hesaplama!$J$5)*0.022,IF(AND(G62&gt;Hesaplama!$I$7,G62&lt;=Hesaplama!$J$7),Hesaplama!$K$7+(G62-Hesaplama!$J$6)*0.02,IF(AND(G62&gt;Hesaplama!$I$8,G62&lt;=Hesaplama!$J$8),Hesaplama!$K$8+(G62-Hesaplama!$J$7)*0.0021,IF(G62&gt;Hesaplama!$I$9,Hesaplama!$K$9))))))</f>
        <v>1235.78</v>
      </c>
      <c r="M62" s="10">
        <f t="shared" si="3"/>
        <v>1235.78</v>
      </c>
      <c r="O62" s="10">
        <f t="shared" si="2"/>
        <v>0</v>
      </c>
    </row>
    <row r="63" spans="1:15" ht="15.75" x14ac:dyDescent="0.5">
      <c r="A63" s="21">
        <f>IF('Toplu Liste Oluşturma'!C63 =Tablolar!$A$2,1, IF('Toplu Liste Oluşturma'!C63 =Tablolar!$A$3,2, IF('Toplu Liste Oluşturma'!C63 =Tablolar!$A$4,3, IF('Toplu Liste Oluşturma'!C63 =Tablolar!$A$5,4,0))))</f>
        <v>1</v>
      </c>
      <c r="B63" s="144" t="str">
        <f t="shared" si="0"/>
        <v>Binek, Hafif Ticari, Motorsiklet</v>
      </c>
      <c r="C63" s="144"/>
      <c r="D63" s="21">
        <f>IF('Toplu Liste Oluşturma'!G63 =Tablolar!$A$8,1, IF('Toplu Liste Oluşturma'!G63 =Tablolar!$A$9,2, IF('Toplu Liste Oluşturma'!G63 =Tablolar!$A$10,3, 0)))</f>
        <v>2</v>
      </c>
      <c r="E63" s="12" t="str">
        <f t="shared" si="1"/>
        <v>Şehir İçi Fiili Ekspertiz</v>
      </c>
      <c r="F63" s="12"/>
      <c r="G63" s="68">
        <f>'Toplu Liste Oluşturma'!B63</f>
        <v>0</v>
      </c>
      <c r="K63" s="70">
        <f>IF(G63&lt;=Hesaplama!$J$4,Hesaplama!$K$4,IF(AND(G63&gt;Hesaplama!$I$5,G63&lt;=Hesaplama!$J$5),Hesaplama!$K$5+(G63-Hesaplama!$J$4)*0.025,IF(AND(G63&gt;Hesaplama!$I$6,G63&lt;=Hesaplama!$J$6),Hesaplama!$K$6+(G63-Hesaplama!$J$5)*0.022,IF(AND(G63&gt;Hesaplama!$I$7,G63&lt;=Hesaplama!$J$7),Hesaplama!$K$7+(G63-Hesaplama!$J$6)*0.02,IF(AND(G63&gt;Hesaplama!$I$8,G63&lt;=Hesaplama!$J$8),Hesaplama!$K$8+(G63-Hesaplama!$J$7)*0.0021,IF(G63&gt;Hesaplama!$I$9,Hesaplama!$K$9))))))</f>
        <v>1235.78</v>
      </c>
      <c r="M63" s="10">
        <f t="shared" si="3"/>
        <v>1235.78</v>
      </c>
      <c r="O63" s="10">
        <f t="shared" si="2"/>
        <v>0</v>
      </c>
    </row>
    <row r="64" spans="1:15" ht="15.75" x14ac:dyDescent="0.5">
      <c r="A64" s="21">
        <f>IF('Toplu Liste Oluşturma'!C64 =Tablolar!$A$2,1, IF('Toplu Liste Oluşturma'!C64 =Tablolar!$A$3,2, IF('Toplu Liste Oluşturma'!C64 =Tablolar!$A$4,3, IF('Toplu Liste Oluşturma'!C64 =Tablolar!$A$5,4,0))))</f>
        <v>1</v>
      </c>
      <c r="B64" s="144" t="str">
        <f t="shared" si="0"/>
        <v>Binek, Hafif Ticari, Motorsiklet</v>
      </c>
      <c r="C64" s="144"/>
      <c r="D64" s="21">
        <f>IF('Toplu Liste Oluşturma'!G64 =Tablolar!$A$8,1, IF('Toplu Liste Oluşturma'!G64 =Tablolar!$A$9,2, IF('Toplu Liste Oluşturma'!G64 =Tablolar!$A$10,3, 0)))</f>
        <v>2</v>
      </c>
      <c r="E64" s="12" t="str">
        <f t="shared" si="1"/>
        <v>Şehir İçi Fiili Ekspertiz</v>
      </c>
      <c r="F64" s="12"/>
      <c r="G64" s="68">
        <f>'Toplu Liste Oluşturma'!B64</f>
        <v>0</v>
      </c>
      <c r="K64" s="70">
        <f>IF(G64&lt;=Hesaplama!$J$4,Hesaplama!$K$4,IF(AND(G64&gt;Hesaplama!$I$5,G64&lt;=Hesaplama!$J$5),Hesaplama!$K$5+(G64-Hesaplama!$J$4)*0.025,IF(AND(G64&gt;Hesaplama!$I$6,G64&lt;=Hesaplama!$J$6),Hesaplama!$K$6+(G64-Hesaplama!$J$5)*0.022,IF(AND(G64&gt;Hesaplama!$I$7,G64&lt;=Hesaplama!$J$7),Hesaplama!$K$7+(G64-Hesaplama!$J$6)*0.02,IF(AND(G64&gt;Hesaplama!$I$8,G64&lt;=Hesaplama!$J$8),Hesaplama!$K$8+(G64-Hesaplama!$J$7)*0.0021,IF(G64&gt;Hesaplama!$I$9,Hesaplama!$K$9))))))</f>
        <v>1235.78</v>
      </c>
      <c r="M64" s="10">
        <f t="shared" si="3"/>
        <v>1235.78</v>
      </c>
      <c r="O64" s="10">
        <f t="shared" si="2"/>
        <v>0</v>
      </c>
    </row>
    <row r="65" spans="1:15" ht="15.75" x14ac:dyDescent="0.5">
      <c r="A65" s="21">
        <f>IF('Toplu Liste Oluşturma'!C65 =Tablolar!$A$2,1, IF('Toplu Liste Oluşturma'!C65 =Tablolar!$A$3,2, IF('Toplu Liste Oluşturma'!C65 =Tablolar!$A$4,3, IF('Toplu Liste Oluşturma'!C65 =Tablolar!$A$5,4,0))))</f>
        <v>1</v>
      </c>
      <c r="B65" s="144" t="str">
        <f t="shared" si="0"/>
        <v>Binek, Hafif Ticari, Motorsiklet</v>
      </c>
      <c r="C65" s="144"/>
      <c r="D65" s="21">
        <f>IF('Toplu Liste Oluşturma'!G65 =Tablolar!$A$8,1, IF('Toplu Liste Oluşturma'!G65 =Tablolar!$A$9,2, IF('Toplu Liste Oluşturma'!G65 =Tablolar!$A$10,3, 0)))</f>
        <v>2</v>
      </c>
      <c r="E65" s="12" t="str">
        <f t="shared" si="1"/>
        <v>Şehir İçi Fiili Ekspertiz</v>
      </c>
      <c r="F65" s="12"/>
      <c r="G65" s="68">
        <f>'Toplu Liste Oluşturma'!B65</f>
        <v>0</v>
      </c>
      <c r="K65" s="70">
        <f>IF(G65&lt;=Hesaplama!$J$4,Hesaplama!$K$4,IF(AND(G65&gt;Hesaplama!$I$5,G65&lt;=Hesaplama!$J$5),Hesaplama!$K$5+(G65-Hesaplama!$J$4)*0.025,IF(AND(G65&gt;Hesaplama!$I$6,G65&lt;=Hesaplama!$J$6),Hesaplama!$K$6+(G65-Hesaplama!$J$5)*0.022,IF(AND(G65&gt;Hesaplama!$I$7,G65&lt;=Hesaplama!$J$7),Hesaplama!$K$7+(G65-Hesaplama!$J$6)*0.02,IF(AND(G65&gt;Hesaplama!$I$8,G65&lt;=Hesaplama!$J$8),Hesaplama!$K$8+(G65-Hesaplama!$J$7)*0.0021,IF(G65&gt;Hesaplama!$I$9,Hesaplama!$K$9))))))</f>
        <v>1235.78</v>
      </c>
      <c r="M65" s="10">
        <f t="shared" si="3"/>
        <v>1235.78</v>
      </c>
      <c r="O65" s="10">
        <f t="shared" si="2"/>
        <v>0</v>
      </c>
    </row>
    <row r="66" spans="1:15" ht="15.75" x14ac:dyDescent="0.5">
      <c r="A66" s="21">
        <f>IF('Toplu Liste Oluşturma'!C66 =Tablolar!$A$2,1, IF('Toplu Liste Oluşturma'!C66 =Tablolar!$A$3,2, IF('Toplu Liste Oluşturma'!C66 =Tablolar!$A$4,3, IF('Toplu Liste Oluşturma'!C66 =Tablolar!$A$5,4,0))))</f>
        <v>1</v>
      </c>
      <c r="B66" s="144" t="str">
        <f t="shared" si="0"/>
        <v>Binek, Hafif Ticari, Motorsiklet</v>
      </c>
      <c r="C66" s="144"/>
      <c r="D66" s="21">
        <f>IF('Toplu Liste Oluşturma'!G66 =Tablolar!$A$8,1, IF('Toplu Liste Oluşturma'!G66 =Tablolar!$A$9,2, IF('Toplu Liste Oluşturma'!G66 =Tablolar!$A$10,3, 0)))</f>
        <v>2</v>
      </c>
      <c r="E66" s="12" t="str">
        <f t="shared" si="1"/>
        <v>Şehir İçi Fiili Ekspertiz</v>
      </c>
      <c r="F66" s="12"/>
      <c r="G66" s="68">
        <f>'Toplu Liste Oluşturma'!B66</f>
        <v>0</v>
      </c>
      <c r="K66" s="70">
        <f>IF(G66&lt;=Hesaplama!$J$4,Hesaplama!$K$4,IF(AND(G66&gt;Hesaplama!$I$5,G66&lt;=Hesaplama!$J$5),Hesaplama!$K$5+(G66-Hesaplama!$J$4)*0.025,IF(AND(G66&gt;Hesaplama!$I$6,G66&lt;=Hesaplama!$J$6),Hesaplama!$K$6+(G66-Hesaplama!$J$5)*0.022,IF(AND(G66&gt;Hesaplama!$I$7,G66&lt;=Hesaplama!$J$7),Hesaplama!$K$7+(G66-Hesaplama!$J$6)*0.02,IF(AND(G66&gt;Hesaplama!$I$8,G66&lt;=Hesaplama!$J$8),Hesaplama!$K$8+(G66-Hesaplama!$J$7)*0.0021,IF(G66&gt;Hesaplama!$I$9,Hesaplama!$K$9))))))</f>
        <v>1235.78</v>
      </c>
      <c r="M66" s="10">
        <f t="shared" si="3"/>
        <v>1235.78</v>
      </c>
      <c r="O66" s="10">
        <f t="shared" si="2"/>
        <v>0</v>
      </c>
    </row>
    <row r="67" spans="1:15" ht="15.75" x14ac:dyDescent="0.5">
      <c r="A67" s="21">
        <f>IF('Toplu Liste Oluşturma'!C67 =Tablolar!$A$2,1, IF('Toplu Liste Oluşturma'!C67 =Tablolar!$A$3,2, IF('Toplu Liste Oluşturma'!C67 =Tablolar!$A$4,3, IF('Toplu Liste Oluşturma'!C67 =Tablolar!$A$5,4,0))))</f>
        <v>1</v>
      </c>
      <c r="B67" s="144" t="str">
        <f t="shared" ref="B67:B130" si="4">IF(A67=1,"Binek, Hafif Ticari, Motorsiklet",IF(A67=2,"Ağır Vasıta","İş Makinesi"))</f>
        <v>Binek, Hafif Ticari, Motorsiklet</v>
      </c>
      <c r="C67" s="144"/>
      <c r="D67" s="21">
        <f>IF('Toplu Liste Oluşturma'!G67 =Tablolar!$A$8,1, IF('Toplu Liste Oluşturma'!G67 =Tablolar!$A$9,2, IF('Toplu Liste Oluşturma'!G67 =Tablolar!$A$10,3, 0)))</f>
        <v>2</v>
      </c>
      <c r="E67" s="12" t="str">
        <f t="shared" ref="E67:E130" si="5">IF(D67=1,"Uzaktan Ekspertiz",IF(D67=2,"Şehir İçi Fiili Ekspertiz","Sehir Dışı Fiili Ekspertiz"))</f>
        <v>Şehir İçi Fiili Ekspertiz</v>
      </c>
      <c r="F67" s="12"/>
      <c r="G67" s="68">
        <f>'Toplu Liste Oluşturma'!B67</f>
        <v>0</v>
      </c>
      <c r="K67" s="70">
        <f>IF(G67&lt;=Hesaplama!$J$4,Hesaplama!$K$4,IF(AND(G67&gt;Hesaplama!$I$5,G67&lt;=Hesaplama!$J$5),Hesaplama!$K$5+(G67-Hesaplama!$J$4)*0.025,IF(AND(G67&gt;Hesaplama!$I$6,G67&lt;=Hesaplama!$J$6),Hesaplama!$K$6+(G67-Hesaplama!$J$5)*0.022,IF(AND(G67&gt;Hesaplama!$I$7,G67&lt;=Hesaplama!$J$7),Hesaplama!$K$7+(G67-Hesaplama!$J$6)*0.02,IF(AND(G67&gt;Hesaplama!$I$8,G67&lt;=Hesaplama!$J$8),Hesaplama!$K$8+(G67-Hesaplama!$J$7)*0.0021,IF(G67&gt;Hesaplama!$I$9,Hesaplama!$K$9))))))</f>
        <v>1235.78</v>
      </c>
      <c r="M67" s="10">
        <f t="shared" ref="M67:M130" si="6">IF(D67=1, IF(A67=1,K67,IF(A67=2,K67*1.5,IF(A67=3,K67*2.2,IF(A67=4,K67*1.5))))*(2/3), IF(A67=1,K67,IF(A67=2,K67*1.5,IF(A67=3,K67*2.2,IF(A67=4,K67*1.5)))))</f>
        <v>1235.78</v>
      </c>
      <c r="O67" s="10">
        <f t="shared" ref="O67:O130" si="7">IF(D67=1,M67-M67,IF(D67=2,M67-M67,IF(D67=3,M67*0.25)))</f>
        <v>0</v>
      </c>
    </row>
    <row r="68" spans="1:15" ht="15.75" x14ac:dyDescent="0.5">
      <c r="A68" s="21">
        <f>IF('Toplu Liste Oluşturma'!C68 =Tablolar!$A$2,1, IF('Toplu Liste Oluşturma'!C68 =Tablolar!$A$3,2, IF('Toplu Liste Oluşturma'!C68 =Tablolar!$A$4,3, IF('Toplu Liste Oluşturma'!C68 =Tablolar!$A$5,4,0))))</f>
        <v>1</v>
      </c>
      <c r="B68" s="144" t="str">
        <f t="shared" si="4"/>
        <v>Binek, Hafif Ticari, Motorsiklet</v>
      </c>
      <c r="C68" s="144"/>
      <c r="D68" s="21">
        <f>IF('Toplu Liste Oluşturma'!G68 =Tablolar!$A$8,1, IF('Toplu Liste Oluşturma'!G68 =Tablolar!$A$9,2, IF('Toplu Liste Oluşturma'!G68 =Tablolar!$A$10,3, 0)))</f>
        <v>2</v>
      </c>
      <c r="E68" s="12" t="str">
        <f t="shared" si="5"/>
        <v>Şehir İçi Fiili Ekspertiz</v>
      </c>
      <c r="F68" s="12"/>
      <c r="G68" s="68">
        <f>'Toplu Liste Oluşturma'!B68</f>
        <v>0</v>
      </c>
      <c r="K68" s="70">
        <f>IF(G68&lt;=Hesaplama!$J$4,Hesaplama!$K$4,IF(AND(G68&gt;Hesaplama!$I$5,G68&lt;=Hesaplama!$J$5),Hesaplama!$K$5+(G68-Hesaplama!$J$4)*0.025,IF(AND(G68&gt;Hesaplama!$I$6,G68&lt;=Hesaplama!$J$6),Hesaplama!$K$6+(G68-Hesaplama!$J$5)*0.022,IF(AND(G68&gt;Hesaplama!$I$7,G68&lt;=Hesaplama!$J$7),Hesaplama!$K$7+(G68-Hesaplama!$J$6)*0.02,IF(AND(G68&gt;Hesaplama!$I$8,G68&lt;=Hesaplama!$J$8),Hesaplama!$K$8+(G68-Hesaplama!$J$7)*0.0021,IF(G68&gt;Hesaplama!$I$9,Hesaplama!$K$9))))))</f>
        <v>1235.78</v>
      </c>
      <c r="M68" s="10">
        <f t="shared" si="6"/>
        <v>1235.78</v>
      </c>
      <c r="O68" s="10">
        <f t="shared" si="7"/>
        <v>0</v>
      </c>
    </row>
    <row r="69" spans="1:15" ht="15.75" x14ac:dyDescent="0.5">
      <c r="A69" s="21">
        <f>IF('Toplu Liste Oluşturma'!C69 =Tablolar!$A$2,1, IF('Toplu Liste Oluşturma'!C69 =Tablolar!$A$3,2, IF('Toplu Liste Oluşturma'!C69 =Tablolar!$A$4,3, IF('Toplu Liste Oluşturma'!C69 =Tablolar!$A$5,4,0))))</f>
        <v>1</v>
      </c>
      <c r="B69" s="144" t="str">
        <f t="shared" si="4"/>
        <v>Binek, Hafif Ticari, Motorsiklet</v>
      </c>
      <c r="C69" s="144"/>
      <c r="D69" s="21">
        <f>IF('Toplu Liste Oluşturma'!G69 =Tablolar!$A$8,1, IF('Toplu Liste Oluşturma'!G69 =Tablolar!$A$9,2, IF('Toplu Liste Oluşturma'!G69 =Tablolar!$A$10,3, 0)))</f>
        <v>2</v>
      </c>
      <c r="E69" s="12" t="str">
        <f t="shared" si="5"/>
        <v>Şehir İçi Fiili Ekspertiz</v>
      </c>
      <c r="F69" s="12"/>
      <c r="G69" s="68">
        <f>'Toplu Liste Oluşturma'!B69</f>
        <v>0</v>
      </c>
      <c r="K69" s="70">
        <f>IF(G69&lt;=Hesaplama!$J$4,Hesaplama!$K$4,IF(AND(G69&gt;Hesaplama!$I$5,G69&lt;=Hesaplama!$J$5),Hesaplama!$K$5+(G69-Hesaplama!$J$4)*0.025,IF(AND(G69&gt;Hesaplama!$I$6,G69&lt;=Hesaplama!$J$6),Hesaplama!$K$6+(G69-Hesaplama!$J$5)*0.022,IF(AND(G69&gt;Hesaplama!$I$7,G69&lt;=Hesaplama!$J$7),Hesaplama!$K$7+(G69-Hesaplama!$J$6)*0.02,IF(AND(G69&gt;Hesaplama!$I$8,G69&lt;=Hesaplama!$J$8),Hesaplama!$K$8+(G69-Hesaplama!$J$7)*0.0021,IF(G69&gt;Hesaplama!$I$9,Hesaplama!$K$9))))))</f>
        <v>1235.78</v>
      </c>
      <c r="M69" s="10">
        <f t="shared" si="6"/>
        <v>1235.78</v>
      </c>
      <c r="O69" s="10">
        <f t="shared" si="7"/>
        <v>0</v>
      </c>
    </row>
    <row r="70" spans="1:15" ht="15.75" x14ac:dyDescent="0.5">
      <c r="A70" s="21">
        <f>IF('Toplu Liste Oluşturma'!C70 =Tablolar!$A$2,1, IF('Toplu Liste Oluşturma'!C70 =Tablolar!$A$3,2, IF('Toplu Liste Oluşturma'!C70 =Tablolar!$A$4,3, IF('Toplu Liste Oluşturma'!C70 =Tablolar!$A$5,4,0))))</f>
        <v>1</v>
      </c>
      <c r="B70" s="144" t="str">
        <f t="shared" si="4"/>
        <v>Binek, Hafif Ticari, Motorsiklet</v>
      </c>
      <c r="C70" s="144"/>
      <c r="D70" s="21">
        <f>IF('Toplu Liste Oluşturma'!G70 =Tablolar!$A$8,1, IF('Toplu Liste Oluşturma'!G70 =Tablolar!$A$9,2, IF('Toplu Liste Oluşturma'!G70 =Tablolar!$A$10,3, 0)))</f>
        <v>2</v>
      </c>
      <c r="E70" s="12" t="str">
        <f t="shared" si="5"/>
        <v>Şehir İçi Fiili Ekspertiz</v>
      </c>
      <c r="F70" s="12"/>
      <c r="G70" s="68">
        <f>'Toplu Liste Oluşturma'!B70</f>
        <v>0</v>
      </c>
      <c r="K70" s="70">
        <f>IF(G70&lt;=Hesaplama!$J$4,Hesaplama!$K$4,IF(AND(G70&gt;Hesaplama!$I$5,G70&lt;=Hesaplama!$J$5),Hesaplama!$K$5+(G70-Hesaplama!$J$4)*0.025,IF(AND(G70&gt;Hesaplama!$I$6,G70&lt;=Hesaplama!$J$6),Hesaplama!$K$6+(G70-Hesaplama!$J$5)*0.022,IF(AND(G70&gt;Hesaplama!$I$7,G70&lt;=Hesaplama!$J$7),Hesaplama!$K$7+(G70-Hesaplama!$J$6)*0.02,IF(AND(G70&gt;Hesaplama!$I$8,G70&lt;=Hesaplama!$J$8),Hesaplama!$K$8+(G70-Hesaplama!$J$7)*0.0021,IF(G70&gt;Hesaplama!$I$9,Hesaplama!$K$9))))))</f>
        <v>1235.78</v>
      </c>
      <c r="M70" s="10">
        <f t="shared" si="6"/>
        <v>1235.78</v>
      </c>
      <c r="O70" s="10">
        <f t="shared" si="7"/>
        <v>0</v>
      </c>
    </row>
    <row r="71" spans="1:15" ht="15.75" x14ac:dyDescent="0.5">
      <c r="A71" s="21">
        <f>IF('Toplu Liste Oluşturma'!C71 =Tablolar!$A$2,1, IF('Toplu Liste Oluşturma'!C71 =Tablolar!$A$3,2, IF('Toplu Liste Oluşturma'!C71 =Tablolar!$A$4,3, IF('Toplu Liste Oluşturma'!C71 =Tablolar!$A$5,4,0))))</f>
        <v>1</v>
      </c>
      <c r="B71" s="144" t="str">
        <f t="shared" si="4"/>
        <v>Binek, Hafif Ticari, Motorsiklet</v>
      </c>
      <c r="C71" s="144"/>
      <c r="D71" s="21">
        <f>IF('Toplu Liste Oluşturma'!G71 =Tablolar!$A$8,1, IF('Toplu Liste Oluşturma'!G71 =Tablolar!$A$9,2, IF('Toplu Liste Oluşturma'!G71 =Tablolar!$A$10,3, 0)))</f>
        <v>2</v>
      </c>
      <c r="E71" s="12" t="str">
        <f t="shared" si="5"/>
        <v>Şehir İçi Fiili Ekspertiz</v>
      </c>
      <c r="F71" s="12"/>
      <c r="G71" s="68">
        <f>'Toplu Liste Oluşturma'!B71</f>
        <v>0</v>
      </c>
      <c r="K71" s="70">
        <f>IF(G71&lt;=Hesaplama!$J$4,Hesaplama!$K$4,IF(AND(G71&gt;Hesaplama!$I$5,G71&lt;=Hesaplama!$J$5),Hesaplama!$K$5+(G71-Hesaplama!$J$4)*0.025,IF(AND(G71&gt;Hesaplama!$I$6,G71&lt;=Hesaplama!$J$6),Hesaplama!$K$6+(G71-Hesaplama!$J$5)*0.022,IF(AND(G71&gt;Hesaplama!$I$7,G71&lt;=Hesaplama!$J$7),Hesaplama!$K$7+(G71-Hesaplama!$J$6)*0.02,IF(AND(G71&gt;Hesaplama!$I$8,G71&lt;=Hesaplama!$J$8),Hesaplama!$K$8+(G71-Hesaplama!$J$7)*0.0021,IF(G71&gt;Hesaplama!$I$9,Hesaplama!$K$9))))))</f>
        <v>1235.78</v>
      </c>
      <c r="M71" s="10">
        <f t="shared" si="6"/>
        <v>1235.78</v>
      </c>
      <c r="O71" s="10">
        <f t="shared" si="7"/>
        <v>0</v>
      </c>
    </row>
    <row r="72" spans="1:15" ht="15.75" x14ac:dyDescent="0.5">
      <c r="A72" s="21">
        <f>IF('Toplu Liste Oluşturma'!C72 =Tablolar!$A$2,1, IF('Toplu Liste Oluşturma'!C72 =Tablolar!$A$3,2, IF('Toplu Liste Oluşturma'!C72 =Tablolar!$A$4,3, IF('Toplu Liste Oluşturma'!C72 =Tablolar!$A$5,4,0))))</f>
        <v>1</v>
      </c>
      <c r="B72" s="144" t="str">
        <f t="shared" si="4"/>
        <v>Binek, Hafif Ticari, Motorsiklet</v>
      </c>
      <c r="C72" s="144"/>
      <c r="D72" s="21">
        <f>IF('Toplu Liste Oluşturma'!G72 =Tablolar!$A$8,1, IF('Toplu Liste Oluşturma'!G72 =Tablolar!$A$9,2, IF('Toplu Liste Oluşturma'!G72 =Tablolar!$A$10,3, 0)))</f>
        <v>2</v>
      </c>
      <c r="E72" s="12" t="str">
        <f t="shared" si="5"/>
        <v>Şehir İçi Fiili Ekspertiz</v>
      </c>
      <c r="F72" s="12"/>
      <c r="G72" s="68">
        <f>'Toplu Liste Oluşturma'!B72</f>
        <v>0</v>
      </c>
      <c r="K72" s="70">
        <f>IF(G72&lt;=Hesaplama!$J$4,Hesaplama!$K$4,IF(AND(G72&gt;Hesaplama!$I$5,G72&lt;=Hesaplama!$J$5),Hesaplama!$K$5+(G72-Hesaplama!$J$4)*0.025,IF(AND(G72&gt;Hesaplama!$I$6,G72&lt;=Hesaplama!$J$6),Hesaplama!$K$6+(G72-Hesaplama!$J$5)*0.022,IF(AND(G72&gt;Hesaplama!$I$7,G72&lt;=Hesaplama!$J$7),Hesaplama!$K$7+(G72-Hesaplama!$J$6)*0.02,IF(AND(G72&gt;Hesaplama!$I$8,G72&lt;=Hesaplama!$J$8),Hesaplama!$K$8+(G72-Hesaplama!$J$7)*0.0021,IF(G72&gt;Hesaplama!$I$9,Hesaplama!$K$9))))))</f>
        <v>1235.78</v>
      </c>
      <c r="M72" s="10">
        <f t="shared" si="6"/>
        <v>1235.78</v>
      </c>
      <c r="O72" s="10">
        <f t="shared" si="7"/>
        <v>0</v>
      </c>
    </row>
    <row r="73" spans="1:15" ht="15.75" x14ac:dyDescent="0.5">
      <c r="A73" s="21">
        <f>IF('Toplu Liste Oluşturma'!C73 =Tablolar!$A$2,1, IF('Toplu Liste Oluşturma'!C73 =Tablolar!$A$3,2, IF('Toplu Liste Oluşturma'!C73 =Tablolar!$A$4,3, IF('Toplu Liste Oluşturma'!C73 =Tablolar!$A$5,4,0))))</f>
        <v>1</v>
      </c>
      <c r="B73" s="144" t="str">
        <f t="shared" si="4"/>
        <v>Binek, Hafif Ticari, Motorsiklet</v>
      </c>
      <c r="C73" s="144"/>
      <c r="D73" s="21">
        <f>IF('Toplu Liste Oluşturma'!G73 =Tablolar!$A$8,1, IF('Toplu Liste Oluşturma'!G73 =Tablolar!$A$9,2, IF('Toplu Liste Oluşturma'!G73 =Tablolar!$A$10,3, 0)))</f>
        <v>2</v>
      </c>
      <c r="E73" s="12" t="str">
        <f t="shared" si="5"/>
        <v>Şehir İçi Fiili Ekspertiz</v>
      </c>
      <c r="F73" s="12"/>
      <c r="G73" s="68">
        <f>'Toplu Liste Oluşturma'!B73</f>
        <v>0</v>
      </c>
      <c r="K73" s="70">
        <f>IF(G73&lt;=Hesaplama!$J$4,Hesaplama!$K$4,IF(AND(G73&gt;Hesaplama!$I$5,G73&lt;=Hesaplama!$J$5),Hesaplama!$K$5+(G73-Hesaplama!$J$4)*0.025,IF(AND(G73&gt;Hesaplama!$I$6,G73&lt;=Hesaplama!$J$6),Hesaplama!$K$6+(G73-Hesaplama!$J$5)*0.022,IF(AND(G73&gt;Hesaplama!$I$7,G73&lt;=Hesaplama!$J$7),Hesaplama!$K$7+(G73-Hesaplama!$J$6)*0.02,IF(AND(G73&gt;Hesaplama!$I$8,G73&lt;=Hesaplama!$J$8),Hesaplama!$K$8+(G73-Hesaplama!$J$7)*0.0021,IF(G73&gt;Hesaplama!$I$9,Hesaplama!$K$9))))))</f>
        <v>1235.78</v>
      </c>
      <c r="M73" s="10">
        <f t="shared" si="6"/>
        <v>1235.78</v>
      </c>
      <c r="O73" s="10">
        <f t="shared" si="7"/>
        <v>0</v>
      </c>
    </row>
    <row r="74" spans="1:15" ht="15.75" x14ac:dyDescent="0.5">
      <c r="A74" s="21">
        <f>IF('Toplu Liste Oluşturma'!C74 =Tablolar!$A$2,1, IF('Toplu Liste Oluşturma'!C74 =Tablolar!$A$3,2, IF('Toplu Liste Oluşturma'!C74 =Tablolar!$A$4,3, IF('Toplu Liste Oluşturma'!C74 =Tablolar!$A$5,4,0))))</f>
        <v>1</v>
      </c>
      <c r="B74" s="144" t="str">
        <f t="shared" si="4"/>
        <v>Binek, Hafif Ticari, Motorsiklet</v>
      </c>
      <c r="C74" s="144"/>
      <c r="D74" s="21">
        <f>IF('Toplu Liste Oluşturma'!G74 =Tablolar!$A$8,1, IF('Toplu Liste Oluşturma'!G74 =Tablolar!$A$9,2, IF('Toplu Liste Oluşturma'!G74 =Tablolar!$A$10,3, 0)))</f>
        <v>2</v>
      </c>
      <c r="E74" s="12" t="str">
        <f t="shared" si="5"/>
        <v>Şehir İçi Fiili Ekspertiz</v>
      </c>
      <c r="F74" s="12"/>
      <c r="G74" s="68">
        <f>'Toplu Liste Oluşturma'!B74</f>
        <v>0</v>
      </c>
      <c r="K74" s="70">
        <f>IF(G74&lt;=Hesaplama!$J$4,Hesaplama!$K$4,IF(AND(G74&gt;Hesaplama!$I$5,G74&lt;=Hesaplama!$J$5),Hesaplama!$K$5+(G74-Hesaplama!$J$4)*0.025,IF(AND(G74&gt;Hesaplama!$I$6,G74&lt;=Hesaplama!$J$6),Hesaplama!$K$6+(G74-Hesaplama!$J$5)*0.022,IF(AND(G74&gt;Hesaplama!$I$7,G74&lt;=Hesaplama!$J$7),Hesaplama!$K$7+(G74-Hesaplama!$J$6)*0.02,IF(AND(G74&gt;Hesaplama!$I$8,G74&lt;=Hesaplama!$J$8),Hesaplama!$K$8+(G74-Hesaplama!$J$7)*0.0021,IF(G74&gt;Hesaplama!$I$9,Hesaplama!$K$9))))))</f>
        <v>1235.78</v>
      </c>
      <c r="M74" s="10">
        <f t="shared" si="6"/>
        <v>1235.78</v>
      </c>
      <c r="O74" s="10">
        <f t="shared" si="7"/>
        <v>0</v>
      </c>
    </row>
    <row r="75" spans="1:15" ht="15.75" x14ac:dyDescent="0.5">
      <c r="A75" s="21">
        <f>IF('Toplu Liste Oluşturma'!C75 =Tablolar!$A$2,1, IF('Toplu Liste Oluşturma'!C75 =Tablolar!$A$3,2, IF('Toplu Liste Oluşturma'!C75 =Tablolar!$A$4,3, IF('Toplu Liste Oluşturma'!C75 =Tablolar!$A$5,4,0))))</f>
        <v>1</v>
      </c>
      <c r="B75" s="144" t="str">
        <f t="shared" si="4"/>
        <v>Binek, Hafif Ticari, Motorsiklet</v>
      </c>
      <c r="C75" s="144"/>
      <c r="D75" s="21">
        <f>IF('Toplu Liste Oluşturma'!G75 =Tablolar!$A$8,1, IF('Toplu Liste Oluşturma'!G75 =Tablolar!$A$9,2, IF('Toplu Liste Oluşturma'!G75 =Tablolar!$A$10,3, 0)))</f>
        <v>2</v>
      </c>
      <c r="E75" s="12" t="str">
        <f t="shared" si="5"/>
        <v>Şehir İçi Fiili Ekspertiz</v>
      </c>
      <c r="F75" s="12"/>
      <c r="G75" s="68">
        <f>'Toplu Liste Oluşturma'!B75</f>
        <v>0</v>
      </c>
      <c r="K75" s="70">
        <f>IF(G75&lt;=Hesaplama!$J$4,Hesaplama!$K$4,IF(AND(G75&gt;Hesaplama!$I$5,G75&lt;=Hesaplama!$J$5),Hesaplama!$K$5+(G75-Hesaplama!$J$4)*0.025,IF(AND(G75&gt;Hesaplama!$I$6,G75&lt;=Hesaplama!$J$6),Hesaplama!$K$6+(G75-Hesaplama!$J$5)*0.022,IF(AND(G75&gt;Hesaplama!$I$7,G75&lt;=Hesaplama!$J$7),Hesaplama!$K$7+(G75-Hesaplama!$J$6)*0.02,IF(AND(G75&gt;Hesaplama!$I$8,G75&lt;=Hesaplama!$J$8),Hesaplama!$K$8+(G75-Hesaplama!$J$7)*0.0021,IF(G75&gt;Hesaplama!$I$9,Hesaplama!$K$9))))))</f>
        <v>1235.78</v>
      </c>
      <c r="M75" s="10">
        <f t="shared" si="6"/>
        <v>1235.78</v>
      </c>
      <c r="O75" s="10">
        <f t="shared" si="7"/>
        <v>0</v>
      </c>
    </row>
    <row r="76" spans="1:15" ht="15.75" x14ac:dyDescent="0.5">
      <c r="A76" s="21">
        <f>IF('Toplu Liste Oluşturma'!C76 =Tablolar!$A$2,1, IF('Toplu Liste Oluşturma'!C76 =Tablolar!$A$3,2, IF('Toplu Liste Oluşturma'!C76 =Tablolar!$A$4,3, IF('Toplu Liste Oluşturma'!C76 =Tablolar!$A$5,4,0))))</f>
        <v>1</v>
      </c>
      <c r="B76" s="144" t="str">
        <f t="shared" si="4"/>
        <v>Binek, Hafif Ticari, Motorsiklet</v>
      </c>
      <c r="C76" s="144"/>
      <c r="D76" s="21">
        <f>IF('Toplu Liste Oluşturma'!G76 =Tablolar!$A$8,1, IF('Toplu Liste Oluşturma'!G76 =Tablolar!$A$9,2, IF('Toplu Liste Oluşturma'!G76 =Tablolar!$A$10,3, 0)))</f>
        <v>2</v>
      </c>
      <c r="E76" s="12" t="str">
        <f t="shared" si="5"/>
        <v>Şehir İçi Fiili Ekspertiz</v>
      </c>
      <c r="F76" s="12"/>
      <c r="G76" s="68">
        <f>'Toplu Liste Oluşturma'!B76</f>
        <v>0</v>
      </c>
      <c r="K76" s="70">
        <f>IF(G76&lt;=Hesaplama!$J$4,Hesaplama!$K$4,IF(AND(G76&gt;Hesaplama!$I$5,G76&lt;=Hesaplama!$J$5),Hesaplama!$K$5+(G76-Hesaplama!$J$4)*0.025,IF(AND(G76&gt;Hesaplama!$I$6,G76&lt;=Hesaplama!$J$6),Hesaplama!$K$6+(G76-Hesaplama!$J$5)*0.022,IF(AND(G76&gt;Hesaplama!$I$7,G76&lt;=Hesaplama!$J$7),Hesaplama!$K$7+(G76-Hesaplama!$J$6)*0.02,IF(AND(G76&gt;Hesaplama!$I$8,G76&lt;=Hesaplama!$J$8),Hesaplama!$K$8+(G76-Hesaplama!$J$7)*0.0021,IF(G76&gt;Hesaplama!$I$9,Hesaplama!$K$9))))))</f>
        <v>1235.78</v>
      </c>
      <c r="M76" s="10">
        <f t="shared" si="6"/>
        <v>1235.78</v>
      </c>
      <c r="O76" s="10">
        <f t="shared" si="7"/>
        <v>0</v>
      </c>
    </row>
    <row r="77" spans="1:15" ht="15.75" x14ac:dyDescent="0.5">
      <c r="A77" s="21">
        <f>IF('Toplu Liste Oluşturma'!C77 =Tablolar!$A$2,1, IF('Toplu Liste Oluşturma'!C77 =Tablolar!$A$3,2, IF('Toplu Liste Oluşturma'!C77 =Tablolar!$A$4,3, IF('Toplu Liste Oluşturma'!C77 =Tablolar!$A$5,4,0))))</f>
        <v>1</v>
      </c>
      <c r="B77" s="144" t="str">
        <f t="shared" si="4"/>
        <v>Binek, Hafif Ticari, Motorsiklet</v>
      </c>
      <c r="C77" s="144"/>
      <c r="D77" s="21">
        <f>IF('Toplu Liste Oluşturma'!G77 =Tablolar!$A$8,1, IF('Toplu Liste Oluşturma'!G77 =Tablolar!$A$9,2, IF('Toplu Liste Oluşturma'!G77 =Tablolar!$A$10,3, 0)))</f>
        <v>2</v>
      </c>
      <c r="E77" s="12" t="str">
        <f t="shared" si="5"/>
        <v>Şehir İçi Fiili Ekspertiz</v>
      </c>
      <c r="F77" s="12"/>
      <c r="G77" s="68">
        <f>'Toplu Liste Oluşturma'!B77</f>
        <v>0</v>
      </c>
      <c r="K77" s="70">
        <f>IF(G77&lt;=Hesaplama!$J$4,Hesaplama!$K$4,IF(AND(G77&gt;Hesaplama!$I$5,G77&lt;=Hesaplama!$J$5),Hesaplama!$K$5+(G77-Hesaplama!$J$4)*0.025,IF(AND(G77&gt;Hesaplama!$I$6,G77&lt;=Hesaplama!$J$6),Hesaplama!$K$6+(G77-Hesaplama!$J$5)*0.022,IF(AND(G77&gt;Hesaplama!$I$7,G77&lt;=Hesaplama!$J$7),Hesaplama!$K$7+(G77-Hesaplama!$J$6)*0.02,IF(AND(G77&gt;Hesaplama!$I$8,G77&lt;=Hesaplama!$J$8),Hesaplama!$K$8+(G77-Hesaplama!$J$7)*0.0021,IF(G77&gt;Hesaplama!$I$9,Hesaplama!$K$9))))))</f>
        <v>1235.78</v>
      </c>
      <c r="M77" s="10">
        <f t="shared" si="6"/>
        <v>1235.78</v>
      </c>
      <c r="O77" s="10">
        <f t="shared" si="7"/>
        <v>0</v>
      </c>
    </row>
    <row r="78" spans="1:15" ht="15.75" x14ac:dyDescent="0.5">
      <c r="A78" s="21">
        <f>IF('Toplu Liste Oluşturma'!C78 =Tablolar!$A$2,1, IF('Toplu Liste Oluşturma'!C78 =Tablolar!$A$3,2, IF('Toplu Liste Oluşturma'!C78 =Tablolar!$A$4,3, IF('Toplu Liste Oluşturma'!C78 =Tablolar!$A$5,4,0))))</f>
        <v>1</v>
      </c>
      <c r="B78" s="144" t="str">
        <f t="shared" si="4"/>
        <v>Binek, Hafif Ticari, Motorsiklet</v>
      </c>
      <c r="C78" s="144"/>
      <c r="D78" s="21">
        <f>IF('Toplu Liste Oluşturma'!G78 =Tablolar!$A$8,1, IF('Toplu Liste Oluşturma'!G78 =Tablolar!$A$9,2, IF('Toplu Liste Oluşturma'!G78 =Tablolar!$A$10,3, 0)))</f>
        <v>2</v>
      </c>
      <c r="E78" s="12" t="str">
        <f t="shared" si="5"/>
        <v>Şehir İçi Fiili Ekspertiz</v>
      </c>
      <c r="F78" s="12"/>
      <c r="G78" s="68">
        <f>'Toplu Liste Oluşturma'!B78</f>
        <v>0</v>
      </c>
      <c r="K78" s="70">
        <f>IF(G78&lt;=Hesaplama!$J$4,Hesaplama!$K$4,IF(AND(G78&gt;Hesaplama!$I$5,G78&lt;=Hesaplama!$J$5),Hesaplama!$K$5+(G78-Hesaplama!$J$4)*0.025,IF(AND(G78&gt;Hesaplama!$I$6,G78&lt;=Hesaplama!$J$6),Hesaplama!$K$6+(G78-Hesaplama!$J$5)*0.022,IF(AND(G78&gt;Hesaplama!$I$7,G78&lt;=Hesaplama!$J$7),Hesaplama!$K$7+(G78-Hesaplama!$J$6)*0.02,IF(AND(G78&gt;Hesaplama!$I$8,G78&lt;=Hesaplama!$J$8),Hesaplama!$K$8+(G78-Hesaplama!$J$7)*0.0021,IF(G78&gt;Hesaplama!$I$9,Hesaplama!$K$9))))))</f>
        <v>1235.78</v>
      </c>
      <c r="M78" s="10">
        <f t="shared" si="6"/>
        <v>1235.78</v>
      </c>
      <c r="O78" s="10">
        <f t="shared" si="7"/>
        <v>0</v>
      </c>
    </row>
    <row r="79" spans="1:15" ht="15.75" x14ac:dyDescent="0.5">
      <c r="A79" s="21">
        <f>IF('Toplu Liste Oluşturma'!C79 =Tablolar!$A$2,1, IF('Toplu Liste Oluşturma'!C79 =Tablolar!$A$3,2, IF('Toplu Liste Oluşturma'!C79 =Tablolar!$A$4,3, IF('Toplu Liste Oluşturma'!C79 =Tablolar!$A$5,4,0))))</f>
        <v>1</v>
      </c>
      <c r="B79" s="144" t="str">
        <f t="shared" si="4"/>
        <v>Binek, Hafif Ticari, Motorsiklet</v>
      </c>
      <c r="C79" s="144"/>
      <c r="D79" s="21">
        <f>IF('Toplu Liste Oluşturma'!G79 =Tablolar!$A$8,1, IF('Toplu Liste Oluşturma'!G79 =Tablolar!$A$9,2, IF('Toplu Liste Oluşturma'!G79 =Tablolar!$A$10,3, 0)))</f>
        <v>2</v>
      </c>
      <c r="E79" s="12" t="str">
        <f t="shared" si="5"/>
        <v>Şehir İçi Fiili Ekspertiz</v>
      </c>
      <c r="F79" s="12"/>
      <c r="G79" s="68">
        <f>'Toplu Liste Oluşturma'!B79</f>
        <v>0</v>
      </c>
      <c r="K79" s="70">
        <f>IF(G79&lt;=Hesaplama!$J$4,Hesaplama!$K$4,IF(AND(G79&gt;Hesaplama!$I$5,G79&lt;=Hesaplama!$J$5),Hesaplama!$K$5+(G79-Hesaplama!$J$4)*0.025,IF(AND(G79&gt;Hesaplama!$I$6,G79&lt;=Hesaplama!$J$6),Hesaplama!$K$6+(G79-Hesaplama!$J$5)*0.022,IF(AND(G79&gt;Hesaplama!$I$7,G79&lt;=Hesaplama!$J$7),Hesaplama!$K$7+(G79-Hesaplama!$J$6)*0.02,IF(AND(G79&gt;Hesaplama!$I$8,G79&lt;=Hesaplama!$J$8),Hesaplama!$K$8+(G79-Hesaplama!$J$7)*0.0021,IF(G79&gt;Hesaplama!$I$9,Hesaplama!$K$9))))))</f>
        <v>1235.78</v>
      </c>
      <c r="M79" s="10">
        <f t="shared" si="6"/>
        <v>1235.78</v>
      </c>
      <c r="O79" s="10">
        <f t="shared" si="7"/>
        <v>0</v>
      </c>
    </row>
    <row r="80" spans="1:15" ht="15.75" x14ac:dyDescent="0.5">
      <c r="A80" s="21">
        <f>IF('Toplu Liste Oluşturma'!C80 =Tablolar!$A$2,1, IF('Toplu Liste Oluşturma'!C80 =Tablolar!$A$3,2, IF('Toplu Liste Oluşturma'!C80 =Tablolar!$A$4,3, IF('Toplu Liste Oluşturma'!C80 =Tablolar!$A$5,4,0))))</f>
        <v>1</v>
      </c>
      <c r="B80" s="144" t="str">
        <f t="shared" si="4"/>
        <v>Binek, Hafif Ticari, Motorsiklet</v>
      </c>
      <c r="C80" s="144"/>
      <c r="D80" s="21">
        <f>IF('Toplu Liste Oluşturma'!G80 =Tablolar!$A$8,1, IF('Toplu Liste Oluşturma'!G80 =Tablolar!$A$9,2, IF('Toplu Liste Oluşturma'!G80 =Tablolar!$A$10,3, 0)))</f>
        <v>2</v>
      </c>
      <c r="E80" s="12" t="str">
        <f t="shared" si="5"/>
        <v>Şehir İçi Fiili Ekspertiz</v>
      </c>
      <c r="F80" s="12"/>
      <c r="G80" s="68">
        <f>'Toplu Liste Oluşturma'!B80</f>
        <v>0</v>
      </c>
      <c r="K80" s="70">
        <f>IF(G80&lt;=Hesaplama!$J$4,Hesaplama!$K$4,IF(AND(G80&gt;Hesaplama!$I$5,G80&lt;=Hesaplama!$J$5),Hesaplama!$K$5+(G80-Hesaplama!$J$4)*0.025,IF(AND(G80&gt;Hesaplama!$I$6,G80&lt;=Hesaplama!$J$6),Hesaplama!$K$6+(G80-Hesaplama!$J$5)*0.022,IF(AND(G80&gt;Hesaplama!$I$7,G80&lt;=Hesaplama!$J$7),Hesaplama!$K$7+(G80-Hesaplama!$J$6)*0.02,IF(AND(G80&gt;Hesaplama!$I$8,G80&lt;=Hesaplama!$J$8),Hesaplama!$K$8+(G80-Hesaplama!$J$7)*0.0021,IF(G80&gt;Hesaplama!$I$9,Hesaplama!$K$9))))))</f>
        <v>1235.78</v>
      </c>
      <c r="M80" s="10">
        <f t="shared" si="6"/>
        <v>1235.78</v>
      </c>
      <c r="O80" s="10">
        <f t="shared" si="7"/>
        <v>0</v>
      </c>
    </row>
    <row r="81" spans="1:15" ht="15.75" x14ac:dyDescent="0.5">
      <c r="A81" s="21">
        <f>IF('Toplu Liste Oluşturma'!C81 =Tablolar!$A$2,1, IF('Toplu Liste Oluşturma'!C81 =Tablolar!$A$3,2, IF('Toplu Liste Oluşturma'!C81 =Tablolar!$A$4,3, IF('Toplu Liste Oluşturma'!C81 =Tablolar!$A$5,4,0))))</f>
        <v>1</v>
      </c>
      <c r="B81" s="144" t="str">
        <f t="shared" si="4"/>
        <v>Binek, Hafif Ticari, Motorsiklet</v>
      </c>
      <c r="C81" s="144"/>
      <c r="D81" s="21">
        <f>IF('Toplu Liste Oluşturma'!G81 =Tablolar!$A$8,1, IF('Toplu Liste Oluşturma'!G81 =Tablolar!$A$9,2, IF('Toplu Liste Oluşturma'!G81 =Tablolar!$A$10,3, 0)))</f>
        <v>2</v>
      </c>
      <c r="E81" s="12" t="str">
        <f t="shared" si="5"/>
        <v>Şehir İçi Fiili Ekspertiz</v>
      </c>
      <c r="F81" s="12"/>
      <c r="G81" s="68">
        <f>'Toplu Liste Oluşturma'!B81</f>
        <v>0</v>
      </c>
      <c r="K81" s="70">
        <f>IF(G81&lt;=Hesaplama!$J$4,Hesaplama!$K$4,IF(AND(G81&gt;Hesaplama!$I$5,G81&lt;=Hesaplama!$J$5),Hesaplama!$K$5+(G81-Hesaplama!$J$4)*0.025,IF(AND(G81&gt;Hesaplama!$I$6,G81&lt;=Hesaplama!$J$6),Hesaplama!$K$6+(G81-Hesaplama!$J$5)*0.022,IF(AND(G81&gt;Hesaplama!$I$7,G81&lt;=Hesaplama!$J$7),Hesaplama!$K$7+(G81-Hesaplama!$J$6)*0.02,IF(AND(G81&gt;Hesaplama!$I$8,G81&lt;=Hesaplama!$J$8),Hesaplama!$K$8+(G81-Hesaplama!$J$7)*0.0021,IF(G81&gt;Hesaplama!$I$9,Hesaplama!$K$9))))))</f>
        <v>1235.78</v>
      </c>
      <c r="M81" s="10">
        <f t="shared" si="6"/>
        <v>1235.78</v>
      </c>
      <c r="O81" s="10">
        <f t="shared" si="7"/>
        <v>0</v>
      </c>
    </row>
    <row r="82" spans="1:15" ht="15.75" x14ac:dyDescent="0.5">
      <c r="A82" s="21">
        <f>IF('Toplu Liste Oluşturma'!C82 =Tablolar!$A$2,1, IF('Toplu Liste Oluşturma'!C82 =Tablolar!$A$3,2, IF('Toplu Liste Oluşturma'!C82 =Tablolar!$A$4,3, IF('Toplu Liste Oluşturma'!C82 =Tablolar!$A$5,4,0))))</f>
        <v>1</v>
      </c>
      <c r="B82" s="144" t="str">
        <f t="shared" si="4"/>
        <v>Binek, Hafif Ticari, Motorsiklet</v>
      </c>
      <c r="C82" s="144"/>
      <c r="D82" s="21">
        <f>IF('Toplu Liste Oluşturma'!G82 =Tablolar!$A$8,1, IF('Toplu Liste Oluşturma'!G82 =Tablolar!$A$9,2, IF('Toplu Liste Oluşturma'!G82 =Tablolar!$A$10,3, 0)))</f>
        <v>2</v>
      </c>
      <c r="E82" s="12" t="str">
        <f t="shared" si="5"/>
        <v>Şehir İçi Fiili Ekspertiz</v>
      </c>
      <c r="F82" s="12"/>
      <c r="G82" s="68">
        <f>'Toplu Liste Oluşturma'!B82</f>
        <v>0</v>
      </c>
      <c r="K82" s="70">
        <f>IF(G82&lt;=Hesaplama!$J$4,Hesaplama!$K$4,IF(AND(G82&gt;Hesaplama!$I$5,G82&lt;=Hesaplama!$J$5),Hesaplama!$K$5+(G82-Hesaplama!$J$4)*0.025,IF(AND(G82&gt;Hesaplama!$I$6,G82&lt;=Hesaplama!$J$6),Hesaplama!$K$6+(G82-Hesaplama!$J$5)*0.022,IF(AND(G82&gt;Hesaplama!$I$7,G82&lt;=Hesaplama!$J$7),Hesaplama!$K$7+(G82-Hesaplama!$J$6)*0.02,IF(AND(G82&gt;Hesaplama!$I$8,G82&lt;=Hesaplama!$J$8),Hesaplama!$K$8+(G82-Hesaplama!$J$7)*0.0021,IF(G82&gt;Hesaplama!$I$9,Hesaplama!$K$9))))))</f>
        <v>1235.78</v>
      </c>
      <c r="M82" s="10">
        <f t="shared" si="6"/>
        <v>1235.78</v>
      </c>
      <c r="O82" s="10">
        <f t="shared" si="7"/>
        <v>0</v>
      </c>
    </row>
    <row r="83" spans="1:15" ht="15.75" x14ac:dyDescent="0.5">
      <c r="A83" s="21">
        <f>IF('Toplu Liste Oluşturma'!C83 =Tablolar!$A$2,1, IF('Toplu Liste Oluşturma'!C83 =Tablolar!$A$3,2, IF('Toplu Liste Oluşturma'!C83 =Tablolar!$A$4,3, IF('Toplu Liste Oluşturma'!C83 =Tablolar!$A$5,4,0))))</f>
        <v>1</v>
      </c>
      <c r="B83" s="144" t="str">
        <f t="shared" si="4"/>
        <v>Binek, Hafif Ticari, Motorsiklet</v>
      </c>
      <c r="C83" s="144"/>
      <c r="D83" s="21">
        <f>IF('Toplu Liste Oluşturma'!G83 =Tablolar!$A$8,1, IF('Toplu Liste Oluşturma'!G83 =Tablolar!$A$9,2, IF('Toplu Liste Oluşturma'!G83 =Tablolar!$A$10,3, 0)))</f>
        <v>2</v>
      </c>
      <c r="E83" s="12" t="str">
        <f t="shared" si="5"/>
        <v>Şehir İçi Fiili Ekspertiz</v>
      </c>
      <c r="F83" s="12"/>
      <c r="G83" s="68">
        <f>'Toplu Liste Oluşturma'!B83</f>
        <v>0</v>
      </c>
      <c r="K83" s="70">
        <f>IF(G83&lt;=Hesaplama!$J$4,Hesaplama!$K$4,IF(AND(G83&gt;Hesaplama!$I$5,G83&lt;=Hesaplama!$J$5),Hesaplama!$K$5+(G83-Hesaplama!$J$4)*0.025,IF(AND(G83&gt;Hesaplama!$I$6,G83&lt;=Hesaplama!$J$6),Hesaplama!$K$6+(G83-Hesaplama!$J$5)*0.022,IF(AND(G83&gt;Hesaplama!$I$7,G83&lt;=Hesaplama!$J$7),Hesaplama!$K$7+(G83-Hesaplama!$J$6)*0.02,IF(AND(G83&gt;Hesaplama!$I$8,G83&lt;=Hesaplama!$J$8),Hesaplama!$K$8+(G83-Hesaplama!$J$7)*0.0021,IF(G83&gt;Hesaplama!$I$9,Hesaplama!$K$9))))))</f>
        <v>1235.78</v>
      </c>
      <c r="M83" s="10">
        <f t="shared" si="6"/>
        <v>1235.78</v>
      </c>
      <c r="O83" s="10">
        <f t="shared" si="7"/>
        <v>0</v>
      </c>
    </row>
    <row r="84" spans="1:15" ht="15.75" x14ac:dyDescent="0.5">
      <c r="A84" s="21">
        <f>IF('Toplu Liste Oluşturma'!C84 =Tablolar!$A$2,1, IF('Toplu Liste Oluşturma'!C84 =Tablolar!$A$3,2, IF('Toplu Liste Oluşturma'!C84 =Tablolar!$A$4,3, IF('Toplu Liste Oluşturma'!C84 =Tablolar!$A$5,4,0))))</f>
        <v>1</v>
      </c>
      <c r="B84" s="144" t="str">
        <f t="shared" si="4"/>
        <v>Binek, Hafif Ticari, Motorsiklet</v>
      </c>
      <c r="C84" s="144"/>
      <c r="D84" s="21">
        <f>IF('Toplu Liste Oluşturma'!G84 =Tablolar!$A$8,1, IF('Toplu Liste Oluşturma'!G84 =Tablolar!$A$9,2, IF('Toplu Liste Oluşturma'!G84 =Tablolar!$A$10,3, 0)))</f>
        <v>2</v>
      </c>
      <c r="E84" s="12" t="str">
        <f t="shared" si="5"/>
        <v>Şehir İçi Fiili Ekspertiz</v>
      </c>
      <c r="F84" s="12"/>
      <c r="G84" s="68">
        <f>'Toplu Liste Oluşturma'!B84</f>
        <v>0</v>
      </c>
      <c r="K84" s="70">
        <f>IF(G84&lt;=Hesaplama!$J$4,Hesaplama!$K$4,IF(AND(G84&gt;Hesaplama!$I$5,G84&lt;=Hesaplama!$J$5),Hesaplama!$K$5+(G84-Hesaplama!$J$4)*0.025,IF(AND(G84&gt;Hesaplama!$I$6,G84&lt;=Hesaplama!$J$6),Hesaplama!$K$6+(G84-Hesaplama!$J$5)*0.022,IF(AND(G84&gt;Hesaplama!$I$7,G84&lt;=Hesaplama!$J$7),Hesaplama!$K$7+(G84-Hesaplama!$J$6)*0.02,IF(AND(G84&gt;Hesaplama!$I$8,G84&lt;=Hesaplama!$J$8),Hesaplama!$K$8+(G84-Hesaplama!$J$7)*0.0021,IF(G84&gt;Hesaplama!$I$9,Hesaplama!$K$9))))))</f>
        <v>1235.78</v>
      </c>
      <c r="M84" s="10">
        <f t="shared" si="6"/>
        <v>1235.78</v>
      </c>
      <c r="O84" s="10">
        <f t="shared" si="7"/>
        <v>0</v>
      </c>
    </row>
    <row r="85" spans="1:15" ht="15.75" x14ac:dyDescent="0.5">
      <c r="A85" s="21">
        <f>IF('Toplu Liste Oluşturma'!C85 =Tablolar!$A$2,1, IF('Toplu Liste Oluşturma'!C85 =Tablolar!$A$3,2, IF('Toplu Liste Oluşturma'!C85 =Tablolar!$A$4,3, IF('Toplu Liste Oluşturma'!C85 =Tablolar!$A$5,4,0))))</f>
        <v>1</v>
      </c>
      <c r="B85" s="144" t="str">
        <f t="shared" si="4"/>
        <v>Binek, Hafif Ticari, Motorsiklet</v>
      </c>
      <c r="C85" s="144"/>
      <c r="D85" s="21">
        <f>IF('Toplu Liste Oluşturma'!G85 =Tablolar!$A$8,1, IF('Toplu Liste Oluşturma'!G85 =Tablolar!$A$9,2, IF('Toplu Liste Oluşturma'!G85 =Tablolar!$A$10,3, 0)))</f>
        <v>2</v>
      </c>
      <c r="E85" s="12" t="str">
        <f t="shared" si="5"/>
        <v>Şehir İçi Fiili Ekspertiz</v>
      </c>
      <c r="F85" s="12"/>
      <c r="G85" s="68">
        <f>'Toplu Liste Oluşturma'!B85</f>
        <v>0</v>
      </c>
      <c r="K85" s="70">
        <f>IF(G85&lt;=Hesaplama!$J$4,Hesaplama!$K$4,IF(AND(G85&gt;Hesaplama!$I$5,G85&lt;=Hesaplama!$J$5),Hesaplama!$K$5+(G85-Hesaplama!$J$4)*0.025,IF(AND(G85&gt;Hesaplama!$I$6,G85&lt;=Hesaplama!$J$6),Hesaplama!$K$6+(G85-Hesaplama!$J$5)*0.022,IF(AND(G85&gt;Hesaplama!$I$7,G85&lt;=Hesaplama!$J$7),Hesaplama!$K$7+(G85-Hesaplama!$J$6)*0.02,IF(AND(G85&gt;Hesaplama!$I$8,G85&lt;=Hesaplama!$J$8),Hesaplama!$K$8+(G85-Hesaplama!$J$7)*0.0021,IF(G85&gt;Hesaplama!$I$9,Hesaplama!$K$9))))))</f>
        <v>1235.78</v>
      </c>
      <c r="M85" s="10">
        <f t="shared" si="6"/>
        <v>1235.78</v>
      </c>
      <c r="O85" s="10">
        <f t="shared" si="7"/>
        <v>0</v>
      </c>
    </row>
    <row r="86" spans="1:15" ht="15.75" x14ac:dyDescent="0.5">
      <c r="A86" s="21">
        <f>IF('Toplu Liste Oluşturma'!C86 =Tablolar!$A$2,1, IF('Toplu Liste Oluşturma'!C86 =Tablolar!$A$3,2, IF('Toplu Liste Oluşturma'!C86 =Tablolar!$A$4,3, IF('Toplu Liste Oluşturma'!C86 =Tablolar!$A$5,4,0))))</f>
        <v>1</v>
      </c>
      <c r="B86" s="144" t="str">
        <f t="shared" si="4"/>
        <v>Binek, Hafif Ticari, Motorsiklet</v>
      </c>
      <c r="C86" s="144"/>
      <c r="D86" s="21">
        <f>IF('Toplu Liste Oluşturma'!G86 =Tablolar!$A$8,1, IF('Toplu Liste Oluşturma'!G86 =Tablolar!$A$9,2, IF('Toplu Liste Oluşturma'!G86 =Tablolar!$A$10,3, 0)))</f>
        <v>2</v>
      </c>
      <c r="E86" s="12" t="str">
        <f t="shared" si="5"/>
        <v>Şehir İçi Fiili Ekspertiz</v>
      </c>
      <c r="F86" s="12"/>
      <c r="G86" s="68">
        <f>'Toplu Liste Oluşturma'!B86</f>
        <v>0</v>
      </c>
      <c r="K86" s="70">
        <f>IF(G86&lt;=Hesaplama!$J$4,Hesaplama!$K$4,IF(AND(G86&gt;Hesaplama!$I$5,G86&lt;=Hesaplama!$J$5),Hesaplama!$K$5+(G86-Hesaplama!$J$4)*0.025,IF(AND(G86&gt;Hesaplama!$I$6,G86&lt;=Hesaplama!$J$6),Hesaplama!$K$6+(G86-Hesaplama!$J$5)*0.022,IF(AND(G86&gt;Hesaplama!$I$7,G86&lt;=Hesaplama!$J$7),Hesaplama!$K$7+(G86-Hesaplama!$J$6)*0.02,IF(AND(G86&gt;Hesaplama!$I$8,G86&lt;=Hesaplama!$J$8),Hesaplama!$K$8+(G86-Hesaplama!$J$7)*0.0021,IF(G86&gt;Hesaplama!$I$9,Hesaplama!$K$9))))))</f>
        <v>1235.78</v>
      </c>
      <c r="M86" s="10">
        <f t="shared" si="6"/>
        <v>1235.78</v>
      </c>
      <c r="O86" s="10">
        <f t="shared" si="7"/>
        <v>0</v>
      </c>
    </row>
    <row r="87" spans="1:15" ht="15.75" x14ac:dyDescent="0.5">
      <c r="A87" s="21">
        <f>IF('Toplu Liste Oluşturma'!C87 =Tablolar!$A$2,1, IF('Toplu Liste Oluşturma'!C87 =Tablolar!$A$3,2, IF('Toplu Liste Oluşturma'!C87 =Tablolar!$A$4,3, IF('Toplu Liste Oluşturma'!C87 =Tablolar!$A$5,4,0))))</f>
        <v>1</v>
      </c>
      <c r="B87" s="144" t="str">
        <f t="shared" si="4"/>
        <v>Binek, Hafif Ticari, Motorsiklet</v>
      </c>
      <c r="C87" s="144"/>
      <c r="D87" s="21">
        <f>IF('Toplu Liste Oluşturma'!G87 =Tablolar!$A$8,1, IF('Toplu Liste Oluşturma'!G87 =Tablolar!$A$9,2, IF('Toplu Liste Oluşturma'!G87 =Tablolar!$A$10,3, 0)))</f>
        <v>2</v>
      </c>
      <c r="E87" s="12" t="str">
        <f t="shared" si="5"/>
        <v>Şehir İçi Fiili Ekspertiz</v>
      </c>
      <c r="F87" s="12"/>
      <c r="G87" s="68">
        <f>'Toplu Liste Oluşturma'!B87</f>
        <v>0</v>
      </c>
      <c r="K87" s="70">
        <f>IF(G87&lt;=Hesaplama!$J$4,Hesaplama!$K$4,IF(AND(G87&gt;Hesaplama!$I$5,G87&lt;=Hesaplama!$J$5),Hesaplama!$K$5+(G87-Hesaplama!$J$4)*0.025,IF(AND(G87&gt;Hesaplama!$I$6,G87&lt;=Hesaplama!$J$6),Hesaplama!$K$6+(G87-Hesaplama!$J$5)*0.022,IF(AND(G87&gt;Hesaplama!$I$7,G87&lt;=Hesaplama!$J$7),Hesaplama!$K$7+(G87-Hesaplama!$J$6)*0.02,IF(AND(G87&gt;Hesaplama!$I$8,G87&lt;=Hesaplama!$J$8),Hesaplama!$K$8+(G87-Hesaplama!$J$7)*0.0021,IF(G87&gt;Hesaplama!$I$9,Hesaplama!$K$9))))))</f>
        <v>1235.78</v>
      </c>
      <c r="M87" s="10">
        <f t="shared" si="6"/>
        <v>1235.78</v>
      </c>
      <c r="O87" s="10">
        <f t="shared" si="7"/>
        <v>0</v>
      </c>
    </row>
    <row r="88" spans="1:15" ht="15.75" x14ac:dyDescent="0.5">
      <c r="A88" s="21">
        <f>IF('Toplu Liste Oluşturma'!C88 =Tablolar!$A$2,1, IF('Toplu Liste Oluşturma'!C88 =Tablolar!$A$3,2, IF('Toplu Liste Oluşturma'!C88 =Tablolar!$A$4,3, IF('Toplu Liste Oluşturma'!C88 =Tablolar!$A$5,4,0))))</f>
        <v>1</v>
      </c>
      <c r="B88" s="144" t="str">
        <f t="shared" si="4"/>
        <v>Binek, Hafif Ticari, Motorsiklet</v>
      </c>
      <c r="C88" s="144"/>
      <c r="D88" s="21">
        <f>IF('Toplu Liste Oluşturma'!G88 =Tablolar!$A$8,1, IF('Toplu Liste Oluşturma'!G88 =Tablolar!$A$9,2, IF('Toplu Liste Oluşturma'!G88 =Tablolar!$A$10,3, 0)))</f>
        <v>2</v>
      </c>
      <c r="E88" s="12" t="str">
        <f t="shared" si="5"/>
        <v>Şehir İçi Fiili Ekspertiz</v>
      </c>
      <c r="F88" s="12"/>
      <c r="G88" s="68">
        <f>'Toplu Liste Oluşturma'!B88</f>
        <v>0</v>
      </c>
      <c r="K88" s="70">
        <f>IF(G88&lt;=Hesaplama!$J$4,Hesaplama!$K$4,IF(AND(G88&gt;Hesaplama!$I$5,G88&lt;=Hesaplama!$J$5),Hesaplama!$K$5+(G88-Hesaplama!$J$4)*0.025,IF(AND(G88&gt;Hesaplama!$I$6,G88&lt;=Hesaplama!$J$6),Hesaplama!$K$6+(G88-Hesaplama!$J$5)*0.022,IF(AND(G88&gt;Hesaplama!$I$7,G88&lt;=Hesaplama!$J$7),Hesaplama!$K$7+(G88-Hesaplama!$J$6)*0.02,IF(AND(G88&gt;Hesaplama!$I$8,G88&lt;=Hesaplama!$J$8),Hesaplama!$K$8+(G88-Hesaplama!$J$7)*0.0021,IF(G88&gt;Hesaplama!$I$9,Hesaplama!$K$9))))))</f>
        <v>1235.78</v>
      </c>
      <c r="M88" s="10">
        <f t="shared" si="6"/>
        <v>1235.78</v>
      </c>
      <c r="O88" s="10">
        <f t="shared" si="7"/>
        <v>0</v>
      </c>
    </row>
    <row r="89" spans="1:15" ht="15.75" x14ac:dyDescent="0.5">
      <c r="A89" s="21">
        <f>IF('Toplu Liste Oluşturma'!C89 =Tablolar!$A$2,1, IF('Toplu Liste Oluşturma'!C89 =Tablolar!$A$3,2, IF('Toplu Liste Oluşturma'!C89 =Tablolar!$A$4,3, IF('Toplu Liste Oluşturma'!C89 =Tablolar!$A$5,4,0))))</f>
        <v>1</v>
      </c>
      <c r="B89" s="144" t="str">
        <f t="shared" si="4"/>
        <v>Binek, Hafif Ticari, Motorsiklet</v>
      </c>
      <c r="C89" s="144"/>
      <c r="D89" s="21">
        <f>IF('Toplu Liste Oluşturma'!G89 =Tablolar!$A$8,1, IF('Toplu Liste Oluşturma'!G89 =Tablolar!$A$9,2, IF('Toplu Liste Oluşturma'!G89 =Tablolar!$A$10,3, 0)))</f>
        <v>2</v>
      </c>
      <c r="E89" s="12" t="str">
        <f t="shared" si="5"/>
        <v>Şehir İçi Fiili Ekspertiz</v>
      </c>
      <c r="F89" s="12"/>
      <c r="G89" s="68">
        <f>'Toplu Liste Oluşturma'!B89</f>
        <v>0</v>
      </c>
      <c r="K89" s="70">
        <f>IF(G89&lt;=Hesaplama!$J$4,Hesaplama!$K$4,IF(AND(G89&gt;Hesaplama!$I$5,G89&lt;=Hesaplama!$J$5),Hesaplama!$K$5+(G89-Hesaplama!$J$4)*0.025,IF(AND(G89&gt;Hesaplama!$I$6,G89&lt;=Hesaplama!$J$6),Hesaplama!$K$6+(G89-Hesaplama!$J$5)*0.022,IF(AND(G89&gt;Hesaplama!$I$7,G89&lt;=Hesaplama!$J$7),Hesaplama!$K$7+(G89-Hesaplama!$J$6)*0.02,IF(AND(G89&gt;Hesaplama!$I$8,G89&lt;=Hesaplama!$J$8),Hesaplama!$K$8+(G89-Hesaplama!$J$7)*0.0021,IF(G89&gt;Hesaplama!$I$9,Hesaplama!$K$9))))))</f>
        <v>1235.78</v>
      </c>
      <c r="M89" s="10">
        <f t="shared" si="6"/>
        <v>1235.78</v>
      </c>
      <c r="O89" s="10">
        <f t="shared" si="7"/>
        <v>0</v>
      </c>
    </row>
    <row r="90" spans="1:15" ht="15.75" x14ac:dyDescent="0.5">
      <c r="A90" s="21">
        <f>IF('Toplu Liste Oluşturma'!C90 =Tablolar!$A$2,1, IF('Toplu Liste Oluşturma'!C90 =Tablolar!$A$3,2, IF('Toplu Liste Oluşturma'!C90 =Tablolar!$A$4,3, IF('Toplu Liste Oluşturma'!C90 =Tablolar!$A$5,4,0))))</f>
        <v>1</v>
      </c>
      <c r="B90" s="144" t="str">
        <f t="shared" si="4"/>
        <v>Binek, Hafif Ticari, Motorsiklet</v>
      </c>
      <c r="C90" s="144"/>
      <c r="D90" s="21">
        <f>IF('Toplu Liste Oluşturma'!G90 =Tablolar!$A$8,1, IF('Toplu Liste Oluşturma'!G90 =Tablolar!$A$9,2, IF('Toplu Liste Oluşturma'!G90 =Tablolar!$A$10,3, 0)))</f>
        <v>2</v>
      </c>
      <c r="E90" s="12" t="str">
        <f t="shared" si="5"/>
        <v>Şehir İçi Fiili Ekspertiz</v>
      </c>
      <c r="F90" s="12"/>
      <c r="G90" s="68">
        <f>'Toplu Liste Oluşturma'!B90</f>
        <v>0</v>
      </c>
      <c r="K90" s="70">
        <f>IF(G90&lt;=Hesaplama!$J$4,Hesaplama!$K$4,IF(AND(G90&gt;Hesaplama!$I$5,G90&lt;=Hesaplama!$J$5),Hesaplama!$K$5+(G90-Hesaplama!$J$4)*0.025,IF(AND(G90&gt;Hesaplama!$I$6,G90&lt;=Hesaplama!$J$6),Hesaplama!$K$6+(G90-Hesaplama!$J$5)*0.022,IF(AND(G90&gt;Hesaplama!$I$7,G90&lt;=Hesaplama!$J$7),Hesaplama!$K$7+(G90-Hesaplama!$J$6)*0.02,IF(AND(G90&gt;Hesaplama!$I$8,G90&lt;=Hesaplama!$J$8),Hesaplama!$K$8+(G90-Hesaplama!$J$7)*0.0021,IF(G90&gt;Hesaplama!$I$9,Hesaplama!$K$9))))))</f>
        <v>1235.78</v>
      </c>
      <c r="M90" s="10">
        <f t="shared" si="6"/>
        <v>1235.78</v>
      </c>
      <c r="O90" s="10">
        <f t="shared" si="7"/>
        <v>0</v>
      </c>
    </row>
    <row r="91" spans="1:15" ht="15.75" x14ac:dyDescent="0.5">
      <c r="A91" s="21">
        <f>IF('Toplu Liste Oluşturma'!C91 =Tablolar!$A$2,1, IF('Toplu Liste Oluşturma'!C91 =Tablolar!$A$3,2, IF('Toplu Liste Oluşturma'!C91 =Tablolar!$A$4,3, IF('Toplu Liste Oluşturma'!C91 =Tablolar!$A$5,4,0))))</f>
        <v>1</v>
      </c>
      <c r="B91" s="144" t="str">
        <f t="shared" si="4"/>
        <v>Binek, Hafif Ticari, Motorsiklet</v>
      </c>
      <c r="C91" s="144"/>
      <c r="D91" s="21">
        <f>IF('Toplu Liste Oluşturma'!G91 =Tablolar!$A$8,1, IF('Toplu Liste Oluşturma'!G91 =Tablolar!$A$9,2, IF('Toplu Liste Oluşturma'!G91 =Tablolar!$A$10,3, 0)))</f>
        <v>2</v>
      </c>
      <c r="E91" s="12" t="str">
        <f t="shared" si="5"/>
        <v>Şehir İçi Fiili Ekspertiz</v>
      </c>
      <c r="F91" s="12"/>
      <c r="G91" s="68">
        <f>'Toplu Liste Oluşturma'!B91</f>
        <v>0</v>
      </c>
      <c r="K91" s="70">
        <f>IF(G91&lt;=Hesaplama!$J$4,Hesaplama!$K$4,IF(AND(G91&gt;Hesaplama!$I$5,G91&lt;=Hesaplama!$J$5),Hesaplama!$K$5+(G91-Hesaplama!$J$4)*0.025,IF(AND(G91&gt;Hesaplama!$I$6,G91&lt;=Hesaplama!$J$6),Hesaplama!$K$6+(G91-Hesaplama!$J$5)*0.022,IF(AND(G91&gt;Hesaplama!$I$7,G91&lt;=Hesaplama!$J$7),Hesaplama!$K$7+(G91-Hesaplama!$J$6)*0.02,IF(AND(G91&gt;Hesaplama!$I$8,G91&lt;=Hesaplama!$J$8),Hesaplama!$K$8+(G91-Hesaplama!$J$7)*0.0021,IF(G91&gt;Hesaplama!$I$9,Hesaplama!$K$9))))))</f>
        <v>1235.78</v>
      </c>
      <c r="M91" s="10">
        <f t="shared" si="6"/>
        <v>1235.78</v>
      </c>
      <c r="O91" s="10">
        <f t="shared" si="7"/>
        <v>0</v>
      </c>
    </row>
    <row r="92" spans="1:15" ht="15.75" x14ac:dyDescent="0.5">
      <c r="A92" s="21">
        <f>IF('Toplu Liste Oluşturma'!C92 =Tablolar!$A$2,1, IF('Toplu Liste Oluşturma'!C92 =Tablolar!$A$3,2, IF('Toplu Liste Oluşturma'!C92 =Tablolar!$A$4,3, IF('Toplu Liste Oluşturma'!C92 =Tablolar!$A$5,4,0))))</f>
        <v>1</v>
      </c>
      <c r="B92" s="144" t="str">
        <f t="shared" si="4"/>
        <v>Binek, Hafif Ticari, Motorsiklet</v>
      </c>
      <c r="C92" s="144"/>
      <c r="D92" s="21">
        <f>IF('Toplu Liste Oluşturma'!G92 =Tablolar!$A$8,1, IF('Toplu Liste Oluşturma'!G92 =Tablolar!$A$9,2, IF('Toplu Liste Oluşturma'!G92 =Tablolar!$A$10,3, 0)))</f>
        <v>2</v>
      </c>
      <c r="E92" s="12" t="str">
        <f t="shared" si="5"/>
        <v>Şehir İçi Fiili Ekspertiz</v>
      </c>
      <c r="F92" s="12"/>
      <c r="G92" s="68">
        <f>'Toplu Liste Oluşturma'!B92</f>
        <v>0</v>
      </c>
      <c r="K92" s="70">
        <f>IF(G92&lt;=Hesaplama!$J$4,Hesaplama!$K$4,IF(AND(G92&gt;Hesaplama!$I$5,G92&lt;=Hesaplama!$J$5),Hesaplama!$K$5+(G92-Hesaplama!$J$4)*0.025,IF(AND(G92&gt;Hesaplama!$I$6,G92&lt;=Hesaplama!$J$6),Hesaplama!$K$6+(G92-Hesaplama!$J$5)*0.022,IF(AND(G92&gt;Hesaplama!$I$7,G92&lt;=Hesaplama!$J$7),Hesaplama!$K$7+(G92-Hesaplama!$J$6)*0.02,IF(AND(G92&gt;Hesaplama!$I$8,G92&lt;=Hesaplama!$J$8),Hesaplama!$K$8+(G92-Hesaplama!$J$7)*0.0021,IF(G92&gt;Hesaplama!$I$9,Hesaplama!$K$9))))))</f>
        <v>1235.78</v>
      </c>
      <c r="M92" s="10">
        <f t="shared" si="6"/>
        <v>1235.78</v>
      </c>
      <c r="O92" s="10">
        <f t="shared" si="7"/>
        <v>0</v>
      </c>
    </row>
    <row r="93" spans="1:15" ht="15.75" x14ac:dyDescent="0.5">
      <c r="A93" s="21">
        <f>IF('Toplu Liste Oluşturma'!C93 =Tablolar!$A$2,1, IF('Toplu Liste Oluşturma'!C93 =Tablolar!$A$3,2, IF('Toplu Liste Oluşturma'!C93 =Tablolar!$A$4,3, IF('Toplu Liste Oluşturma'!C93 =Tablolar!$A$5,4,0))))</f>
        <v>1</v>
      </c>
      <c r="B93" s="144" t="str">
        <f t="shared" si="4"/>
        <v>Binek, Hafif Ticari, Motorsiklet</v>
      </c>
      <c r="C93" s="144"/>
      <c r="D93" s="21">
        <f>IF('Toplu Liste Oluşturma'!G93 =Tablolar!$A$8,1, IF('Toplu Liste Oluşturma'!G93 =Tablolar!$A$9,2, IF('Toplu Liste Oluşturma'!G93 =Tablolar!$A$10,3, 0)))</f>
        <v>2</v>
      </c>
      <c r="E93" s="12" t="str">
        <f t="shared" si="5"/>
        <v>Şehir İçi Fiili Ekspertiz</v>
      </c>
      <c r="F93" s="12"/>
      <c r="G93" s="68">
        <f>'Toplu Liste Oluşturma'!B93</f>
        <v>0</v>
      </c>
      <c r="K93" s="70">
        <f>IF(G93&lt;=Hesaplama!$J$4,Hesaplama!$K$4,IF(AND(G93&gt;Hesaplama!$I$5,G93&lt;=Hesaplama!$J$5),Hesaplama!$K$5+(G93-Hesaplama!$J$4)*0.025,IF(AND(G93&gt;Hesaplama!$I$6,G93&lt;=Hesaplama!$J$6),Hesaplama!$K$6+(G93-Hesaplama!$J$5)*0.022,IF(AND(G93&gt;Hesaplama!$I$7,G93&lt;=Hesaplama!$J$7),Hesaplama!$K$7+(G93-Hesaplama!$J$6)*0.02,IF(AND(G93&gt;Hesaplama!$I$8,G93&lt;=Hesaplama!$J$8),Hesaplama!$K$8+(G93-Hesaplama!$J$7)*0.0021,IF(G93&gt;Hesaplama!$I$9,Hesaplama!$K$9))))))</f>
        <v>1235.78</v>
      </c>
      <c r="M93" s="10">
        <f t="shared" si="6"/>
        <v>1235.78</v>
      </c>
      <c r="O93" s="10">
        <f t="shared" si="7"/>
        <v>0</v>
      </c>
    </row>
    <row r="94" spans="1:15" ht="15.75" x14ac:dyDescent="0.5">
      <c r="A94" s="21">
        <f>IF('Toplu Liste Oluşturma'!C94 =Tablolar!$A$2,1, IF('Toplu Liste Oluşturma'!C94 =Tablolar!$A$3,2, IF('Toplu Liste Oluşturma'!C94 =Tablolar!$A$4,3, IF('Toplu Liste Oluşturma'!C94 =Tablolar!$A$5,4,0))))</f>
        <v>1</v>
      </c>
      <c r="B94" s="144" t="str">
        <f t="shared" si="4"/>
        <v>Binek, Hafif Ticari, Motorsiklet</v>
      </c>
      <c r="C94" s="144"/>
      <c r="D94" s="21">
        <f>IF('Toplu Liste Oluşturma'!G94 =Tablolar!$A$8,1, IF('Toplu Liste Oluşturma'!G94 =Tablolar!$A$9,2, IF('Toplu Liste Oluşturma'!G94 =Tablolar!$A$10,3, 0)))</f>
        <v>2</v>
      </c>
      <c r="E94" s="12" t="str">
        <f t="shared" si="5"/>
        <v>Şehir İçi Fiili Ekspertiz</v>
      </c>
      <c r="F94" s="12"/>
      <c r="G94" s="68">
        <f>'Toplu Liste Oluşturma'!B94</f>
        <v>0</v>
      </c>
      <c r="K94" s="70">
        <f>IF(G94&lt;=Hesaplama!$J$4,Hesaplama!$K$4,IF(AND(G94&gt;Hesaplama!$I$5,G94&lt;=Hesaplama!$J$5),Hesaplama!$K$5+(G94-Hesaplama!$J$4)*0.025,IF(AND(G94&gt;Hesaplama!$I$6,G94&lt;=Hesaplama!$J$6),Hesaplama!$K$6+(G94-Hesaplama!$J$5)*0.022,IF(AND(G94&gt;Hesaplama!$I$7,G94&lt;=Hesaplama!$J$7),Hesaplama!$K$7+(G94-Hesaplama!$J$6)*0.02,IF(AND(G94&gt;Hesaplama!$I$8,G94&lt;=Hesaplama!$J$8),Hesaplama!$K$8+(G94-Hesaplama!$J$7)*0.0021,IF(G94&gt;Hesaplama!$I$9,Hesaplama!$K$9))))))</f>
        <v>1235.78</v>
      </c>
      <c r="M94" s="10">
        <f t="shared" si="6"/>
        <v>1235.78</v>
      </c>
      <c r="O94" s="10">
        <f t="shared" si="7"/>
        <v>0</v>
      </c>
    </row>
    <row r="95" spans="1:15" ht="15.75" x14ac:dyDescent="0.5">
      <c r="A95" s="21">
        <f>IF('Toplu Liste Oluşturma'!C95 =Tablolar!$A$2,1, IF('Toplu Liste Oluşturma'!C95 =Tablolar!$A$3,2, IF('Toplu Liste Oluşturma'!C95 =Tablolar!$A$4,3, IF('Toplu Liste Oluşturma'!C95 =Tablolar!$A$5,4,0))))</f>
        <v>1</v>
      </c>
      <c r="B95" s="144" t="str">
        <f t="shared" si="4"/>
        <v>Binek, Hafif Ticari, Motorsiklet</v>
      </c>
      <c r="C95" s="144"/>
      <c r="D95" s="21">
        <f>IF('Toplu Liste Oluşturma'!G95 =Tablolar!$A$8,1, IF('Toplu Liste Oluşturma'!G95 =Tablolar!$A$9,2, IF('Toplu Liste Oluşturma'!G95 =Tablolar!$A$10,3, 0)))</f>
        <v>2</v>
      </c>
      <c r="E95" s="12" t="str">
        <f t="shared" si="5"/>
        <v>Şehir İçi Fiili Ekspertiz</v>
      </c>
      <c r="F95" s="12"/>
      <c r="G95" s="68">
        <f>'Toplu Liste Oluşturma'!B95</f>
        <v>0</v>
      </c>
      <c r="K95" s="70">
        <f>IF(G95&lt;=Hesaplama!$J$4,Hesaplama!$K$4,IF(AND(G95&gt;Hesaplama!$I$5,G95&lt;=Hesaplama!$J$5),Hesaplama!$K$5+(G95-Hesaplama!$J$4)*0.025,IF(AND(G95&gt;Hesaplama!$I$6,G95&lt;=Hesaplama!$J$6),Hesaplama!$K$6+(G95-Hesaplama!$J$5)*0.022,IF(AND(G95&gt;Hesaplama!$I$7,G95&lt;=Hesaplama!$J$7),Hesaplama!$K$7+(G95-Hesaplama!$J$6)*0.02,IF(AND(G95&gt;Hesaplama!$I$8,G95&lt;=Hesaplama!$J$8),Hesaplama!$K$8+(G95-Hesaplama!$J$7)*0.0021,IF(G95&gt;Hesaplama!$I$9,Hesaplama!$K$9))))))</f>
        <v>1235.78</v>
      </c>
      <c r="M95" s="10">
        <f t="shared" si="6"/>
        <v>1235.78</v>
      </c>
      <c r="O95" s="10">
        <f t="shared" si="7"/>
        <v>0</v>
      </c>
    </row>
    <row r="96" spans="1:15" ht="15.75" x14ac:dyDescent="0.5">
      <c r="A96" s="21">
        <f>IF('Toplu Liste Oluşturma'!C96 =Tablolar!$A$2,1, IF('Toplu Liste Oluşturma'!C96 =Tablolar!$A$3,2, IF('Toplu Liste Oluşturma'!C96 =Tablolar!$A$4,3, IF('Toplu Liste Oluşturma'!C96 =Tablolar!$A$5,4,0))))</f>
        <v>1</v>
      </c>
      <c r="B96" s="144" t="str">
        <f t="shared" si="4"/>
        <v>Binek, Hafif Ticari, Motorsiklet</v>
      </c>
      <c r="C96" s="144"/>
      <c r="D96" s="21">
        <f>IF('Toplu Liste Oluşturma'!G96 =Tablolar!$A$8,1, IF('Toplu Liste Oluşturma'!G96 =Tablolar!$A$9,2, IF('Toplu Liste Oluşturma'!G96 =Tablolar!$A$10,3, 0)))</f>
        <v>2</v>
      </c>
      <c r="E96" s="12" t="str">
        <f t="shared" si="5"/>
        <v>Şehir İçi Fiili Ekspertiz</v>
      </c>
      <c r="F96" s="12"/>
      <c r="G96" s="68">
        <f>'Toplu Liste Oluşturma'!B96</f>
        <v>0</v>
      </c>
      <c r="K96" s="70">
        <f>IF(G96&lt;=Hesaplama!$J$4,Hesaplama!$K$4,IF(AND(G96&gt;Hesaplama!$I$5,G96&lt;=Hesaplama!$J$5),Hesaplama!$K$5+(G96-Hesaplama!$J$4)*0.025,IF(AND(G96&gt;Hesaplama!$I$6,G96&lt;=Hesaplama!$J$6),Hesaplama!$K$6+(G96-Hesaplama!$J$5)*0.022,IF(AND(G96&gt;Hesaplama!$I$7,G96&lt;=Hesaplama!$J$7),Hesaplama!$K$7+(G96-Hesaplama!$J$6)*0.02,IF(AND(G96&gt;Hesaplama!$I$8,G96&lt;=Hesaplama!$J$8),Hesaplama!$K$8+(G96-Hesaplama!$J$7)*0.0021,IF(G96&gt;Hesaplama!$I$9,Hesaplama!$K$9))))))</f>
        <v>1235.78</v>
      </c>
      <c r="M96" s="10">
        <f t="shared" si="6"/>
        <v>1235.78</v>
      </c>
      <c r="O96" s="10">
        <f t="shared" si="7"/>
        <v>0</v>
      </c>
    </row>
    <row r="97" spans="1:15" ht="15.75" x14ac:dyDescent="0.5">
      <c r="A97" s="21">
        <f>IF('Toplu Liste Oluşturma'!C97 =Tablolar!$A$2,1, IF('Toplu Liste Oluşturma'!C97 =Tablolar!$A$3,2, IF('Toplu Liste Oluşturma'!C97 =Tablolar!$A$4,3, IF('Toplu Liste Oluşturma'!C97 =Tablolar!$A$5,4,0))))</f>
        <v>1</v>
      </c>
      <c r="B97" s="144" t="str">
        <f t="shared" si="4"/>
        <v>Binek, Hafif Ticari, Motorsiklet</v>
      </c>
      <c r="C97" s="144"/>
      <c r="D97" s="21">
        <f>IF('Toplu Liste Oluşturma'!G97 =Tablolar!$A$8,1, IF('Toplu Liste Oluşturma'!G97 =Tablolar!$A$9,2, IF('Toplu Liste Oluşturma'!G97 =Tablolar!$A$10,3, 0)))</f>
        <v>2</v>
      </c>
      <c r="E97" s="12" t="str">
        <f t="shared" si="5"/>
        <v>Şehir İçi Fiili Ekspertiz</v>
      </c>
      <c r="F97" s="12"/>
      <c r="G97" s="68">
        <f>'Toplu Liste Oluşturma'!B97</f>
        <v>0</v>
      </c>
      <c r="K97" s="70">
        <f>IF(G97&lt;=Hesaplama!$J$4,Hesaplama!$K$4,IF(AND(G97&gt;Hesaplama!$I$5,G97&lt;=Hesaplama!$J$5),Hesaplama!$K$5+(G97-Hesaplama!$J$4)*0.025,IF(AND(G97&gt;Hesaplama!$I$6,G97&lt;=Hesaplama!$J$6),Hesaplama!$K$6+(G97-Hesaplama!$J$5)*0.022,IF(AND(G97&gt;Hesaplama!$I$7,G97&lt;=Hesaplama!$J$7),Hesaplama!$K$7+(G97-Hesaplama!$J$6)*0.02,IF(AND(G97&gt;Hesaplama!$I$8,G97&lt;=Hesaplama!$J$8),Hesaplama!$K$8+(G97-Hesaplama!$J$7)*0.0021,IF(G97&gt;Hesaplama!$I$9,Hesaplama!$K$9))))))</f>
        <v>1235.78</v>
      </c>
      <c r="M97" s="10">
        <f t="shared" si="6"/>
        <v>1235.78</v>
      </c>
      <c r="O97" s="10">
        <f t="shared" si="7"/>
        <v>0</v>
      </c>
    </row>
    <row r="98" spans="1:15" ht="15.75" x14ac:dyDescent="0.5">
      <c r="A98" s="21">
        <f>IF('Toplu Liste Oluşturma'!C98 =Tablolar!$A$2,1, IF('Toplu Liste Oluşturma'!C98 =Tablolar!$A$3,2, IF('Toplu Liste Oluşturma'!C98 =Tablolar!$A$4,3, IF('Toplu Liste Oluşturma'!C98 =Tablolar!$A$5,4,0))))</f>
        <v>1</v>
      </c>
      <c r="B98" s="144" t="str">
        <f t="shared" si="4"/>
        <v>Binek, Hafif Ticari, Motorsiklet</v>
      </c>
      <c r="C98" s="144"/>
      <c r="D98" s="21">
        <f>IF('Toplu Liste Oluşturma'!G98 =Tablolar!$A$8,1, IF('Toplu Liste Oluşturma'!G98 =Tablolar!$A$9,2, IF('Toplu Liste Oluşturma'!G98 =Tablolar!$A$10,3, 0)))</f>
        <v>2</v>
      </c>
      <c r="E98" s="12" t="str">
        <f t="shared" si="5"/>
        <v>Şehir İçi Fiili Ekspertiz</v>
      </c>
      <c r="F98" s="12"/>
      <c r="G98" s="68">
        <f>'Toplu Liste Oluşturma'!B98</f>
        <v>0</v>
      </c>
      <c r="K98" s="70">
        <f>IF(G98&lt;=Hesaplama!$J$4,Hesaplama!$K$4,IF(AND(G98&gt;Hesaplama!$I$5,G98&lt;=Hesaplama!$J$5),Hesaplama!$K$5+(G98-Hesaplama!$J$4)*0.025,IF(AND(G98&gt;Hesaplama!$I$6,G98&lt;=Hesaplama!$J$6),Hesaplama!$K$6+(G98-Hesaplama!$J$5)*0.022,IF(AND(G98&gt;Hesaplama!$I$7,G98&lt;=Hesaplama!$J$7),Hesaplama!$K$7+(G98-Hesaplama!$J$6)*0.02,IF(AND(G98&gt;Hesaplama!$I$8,G98&lt;=Hesaplama!$J$8),Hesaplama!$K$8+(G98-Hesaplama!$J$7)*0.0021,IF(G98&gt;Hesaplama!$I$9,Hesaplama!$K$9))))))</f>
        <v>1235.78</v>
      </c>
      <c r="M98" s="10">
        <f t="shared" si="6"/>
        <v>1235.78</v>
      </c>
      <c r="O98" s="10">
        <f t="shared" si="7"/>
        <v>0</v>
      </c>
    </row>
    <row r="99" spans="1:15" ht="15.75" x14ac:dyDescent="0.5">
      <c r="A99" s="21">
        <f>IF('Toplu Liste Oluşturma'!C99 =Tablolar!$A$2,1, IF('Toplu Liste Oluşturma'!C99 =Tablolar!$A$3,2, IF('Toplu Liste Oluşturma'!C99 =Tablolar!$A$4,3, IF('Toplu Liste Oluşturma'!C99 =Tablolar!$A$5,4,0))))</f>
        <v>1</v>
      </c>
      <c r="B99" s="144" t="str">
        <f t="shared" si="4"/>
        <v>Binek, Hafif Ticari, Motorsiklet</v>
      </c>
      <c r="C99" s="144"/>
      <c r="D99" s="21">
        <f>IF('Toplu Liste Oluşturma'!G99 =Tablolar!$A$8,1, IF('Toplu Liste Oluşturma'!G99 =Tablolar!$A$9,2, IF('Toplu Liste Oluşturma'!G99 =Tablolar!$A$10,3, 0)))</f>
        <v>2</v>
      </c>
      <c r="E99" s="12" t="str">
        <f t="shared" si="5"/>
        <v>Şehir İçi Fiili Ekspertiz</v>
      </c>
      <c r="F99" s="12"/>
      <c r="G99" s="68">
        <f>'Toplu Liste Oluşturma'!B99</f>
        <v>0</v>
      </c>
      <c r="K99" s="70">
        <f>IF(G99&lt;=Hesaplama!$J$4,Hesaplama!$K$4,IF(AND(G99&gt;Hesaplama!$I$5,G99&lt;=Hesaplama!$J$5),Hesaplama!$K$5+(G99-Hesaplama!$J$4)*0.025,IF(AND(G99&gt;Hesaplama!$I$6,G99&lt;=Hesaplama!$J$6),Hesaplama!$K$6+(G99-Hesaplama!$J$5)*0.022,IF(AND(G99&gt;Hesaplama!$I$7,G99&lt;=Hesaplama!$J$7),Hesaplama!$K$7+(G99-Hesaplama!$J$6)*0.02,IF(AND(G99&gt;Hesaplama!$I$8,G99&lt;=Hesaplama!$J$8),Hesaplama!$K$8+(G99-Hesaplama!$J$7)*0.0021,IF(G99&gt;Hesaplama!$I$9,Hesaplama!$K$9))))))</f>
        <v>1235.78</v>
      </c>
      <c r="M99" s="10">
        <f t="shared" si="6"/>
        <v>1235.78</v>
      </c>
      <c r="O99" s="10">
        <f t="shared" si="7"/>
        <v>0</v>
      </c>
    </row>
    <row r="100" spans="1:15" ht="15.75" x14ac:dyDescent="0.5">
      <c r="A100" s="21">
        <f>IF('Toplu Liste Oluşturma'!C100 =Tablolar!$A$2,1, IF('Toplu Liste Oluşturma'!C100 =Tablolar!$A$3,2, IF('Toplu Liste Oluşturma'!C100 =Tablolar!$A$4,3, IF('Toplu Liste Oluşturma'!C100 =Tablolar!$A$5,4,0))))</f>
        <v>1</v>
      </c>
      <c r="B100" s="144" t="str">
        <f t="shared" si="4"/>
        <v>Binek, Hafif Ticari, Motorsiklet</v>
      </c>
      <c r="C100" s="144"/>
      <c r="D100" s="21">
        <f>IF('Toplu Liste Oluşturma'!G100 =Tablolar!$A$8,1, IF('Toplu Liste Oluşturma'!G100 =Tablolar!$A$9,2, IF('Toplu Liste Oluşturma'!G100 =Tablolar!$A$10,3, 0)))</f>
        <v>2</v>
      </c>
      <c r="E100" s="12" t="str">
        <f t="shared" si="5"/>
        <v>Şehir İçi Fiili Ekspertiz</v>
      </c>
      <c r="F100" s="12"/>
      <c r="G100" s="68">
        <f>'Toplu Liste Oluşturma'!B100</f>
        <v>0</v>
      </c>
      <c r="K100" s="70">
        <f>IF(G100&lt;=Hesaplama!$J$4,Hesaplama!$K$4,IF(AND(G100&gt;Hesaplama!$I$5,G100&lt;=Hesaplama!$J$5),Hesaplama!$K$5+(G100-Hesaplama!$J$4)*0.025,IF(AND(G100&gt;Hesaplama!$I$6,G100&lt;=Hesaplama!$J$6),Hesaplama!$K$6+(G100-Hesaplama!$J$5)*0.022,IF(AND(G100&gt;Hesaplama!$I$7,G100&lt;=Hesaplama!$J$7),Hesaplama!$K$7+(G100-Hesaplama!$J$6)*0.02,IF(AND(G100&gt;Hesaplama!$I$8,G100&lt;=Hesaplama!$J$8),Hesaplama!$K$8+(G100-Hesaplama!$J$7)*0.0021,IF(G100&gt;Hesaplama!$I$9,Hesaplama!$K$9))))))</f>
        <v>1235.78</v>
      </c>
      <c r="M100" s="10">
        <f t="shared" si="6"/>
        <v>1235.78</v>
      </c>
      <c r="O100" s="10">
        <f t="shared" si="7"/>
        <v>0</v>
      </c>
    </row>
    <row r="101" spans="1:15" ht="15.75" x14ac:dyDescent="0.5">
      <c r="A101" s="21">
        <f>IF('Toplu Liste Oluşturma'!C101 =Tablolar!$A$2,1, IF('Toplu Liste Oluşturma'!C101 =Tablolar!$A$3,2, IF('Toplu Liste Oluşturma'!C101 =Tablolar!$A$4,3, IF('Toplu Liste Oluşturma'!C101 =Tablolar!$A$5,4,0))))</f>
        <v>1</v>
      </c>
      <c r="B101" s="144" t="str">
        <f t="shared" si="4"/>
        <v>Binek, Hafif Ticari, Motorsiklet</v>
      </c>
      <c r="C101" s="144"/>
      <c r="D101" s="21">
        <f>IF('Toplu Liste Oluşturma'!G101 =Tablolar!$A$8,1, IF('Toplu Liste Oluşturma'!G101 =Tablolar!$A$9,2, IF('Toplu Liste Oluşturma'!G101 =Tablolar!$A$10,3, 0)))</f>
        <v>2</v>
      </c>
      <c r="E101" s="12" t="str">
        <f t="shared" si="5"/>
        <v>Şehir İçi Fiili Ekspertiz</v>
      </c>
      <c r="F101" s="12"/>
      <c r="G101" s="68">
        <f>'Toplu Liste Oluşturma'!B101</f>
        <v>0</v>
      </c>
      <c r="K101" s="70">
        <f>IF(G101&lt;=Hesaplama!$J$4,Hesaplama!$K$4,IF(AND(G101&gt;Hesaplama!$I$5,G101&lt;=Hesaplama!$J$5),Hesaplama!$K$5+(G101-Hesaplama!$J$4)*0.025,IF(AND(G101&gt;Hesaplama!$I$6,G101&lt;=Hesaplama!$J$6),Hesaplama!$K$6+(G101-Hesaplama!$J$5)*0.022,IF(AND(G101&gt;Hesaplama!$I$7,G101&lt;=Hesaplama!$J$7),Hesaplama!$K$7+(G101-Hesaplama!$J$6)*0.02,IF(AND(G101&gt;Hesaplama!$I$8,G101&lt;=Hesaplama!$J$8),Hesaplama!$K$8+(G101-Hesaplama!$J$7)*0.0021,IF(G101&gt;Hesaplama!$I$9,Hesaplama!$K$9))))))</f>
        <v>1235.78</v>
      </c>
      <c r="M101" s="10">
        <f t="shared" si="6"/>
        <v>1235.78</v>
      </c>
      <c r="O101" s="10">
        <f t="shared" si="7"/>
        <v>0</v>
      </c>
    </row>
    <row r="102" spans="1:15" ht="15.75" x14ac:dyDescent="0.5">
      <c r="A102" s="21">
        <f>IF('Toplu Liste Oluşturma'!C102 =Tablolar!$A$2,1, IF('Toplu Liste Oluşturma'!C102 =Tablolar!$A$3,2, IF('Toplu Liste Oluşturma'!C102 =Tablolar!$A$4,3, IF('Toplu Liste Oluşturma'!C102 =Tablolar!$A$5,4,0))))</f>
        <v>1</v>
      </c>
      <c r="B102" s="144" t="str">
        <f t="shared" si="4"/>
        <v>Binek, Hafif Ticari, Motorsiklet</v>
      </c>
      <c r="C102" s="144"/>
      <c r="D102" s="21">
        <f>IF('Toplu Liste Oluşturma'!G102 =Tablolar!$A$8,1, IF('Toplu Liste Oluşturma'!G102 =Tablolar!$A$9,2, IF('Toplu Liste Oluşturma'!G102 =Tablolar!$A$10,3, 0)))</f>
        <v>2</v>
      </c>
      <c r="E102" s="12" t="str">
        <f t="shared" si="5"/>
        <v>Şehir İçi Fiili Ekspertiz</v>
      </c>
      <c r="F102" s="12"/>
      <c r="G102" s="68">
        <f>'Toplu Liste Oluşturma'!B102</f>
        <v>0</v>
      </c>
      <c r="K102" s="70">
        <f>IF(G102&lt;=Hesaplama!$J$4,Hesaplama!$K$4,IF(AND(G102&gt;Hesaplama!$I$5,G102&lt;=Hesaplama!$J$5),Hesaplama!$K$5+(G102-Hesaplama!$J$4)*0.025,IF(AND(G102&gt;Hesaplama!$I$6,G102&lt;=Hesaplama!$J$6),Hesaplama!$K$6+(G102-Hesaplama!$J$5)*0.022,IF(AND(G102&gt;Hesaplama!$I$7,G102&lt;=Hesaplama!$J$7),Hesaplama!$K$7+(G102-Hesaplama!$J$6)*0.02,IF(AND(G102&gt;Hesaplama!$I$8,G102&lt;=Hesaplama!$J$8),Hesaplama!$K$8+(G102-Hesaplama!$J$7)*0.0021,IF(G102&gt;Hesaplama!$I$9,Hesaplama!$K$9))))))</f>
        <v>1235.78</v>
      </c>
      <c r="M102" s="10">
        <f t="shared" si="6"/>
        <v>1235.78</v>
      </c>
      <c r="O102" s="10">
        <f t="shared" si="7"/>
        <v>0</v>
      </c>
    </row>
    <row r="103" spans="1:15" ht="15.75" x14ac:dyDescent="0.5">
      <c r="A103" s="21">
        <f>IF('Toplu Liste Oluşturma'!C103 =Tablolar!$A$2,1, IF('Toplu Liste Oluşturma'!C103 =Tablolar!$A$3,2, IF('Toplu Liste Oluşturma'!C103 =Tablolar!$A$4,3, IF('Toplu Liste Oluşturma'!C103 =Tablolar!$A$5,4,0))))</f>
        <v>1</v>
      </c>
      <c r="B103" s="144" t="str">
        <f t="shared" si="4"/>
        <v>Binek, Hafif Ticari, Motorsiklet</v>
      </c>
      <c r="C103" s="144"/>
      <c r="D103" s="21">
        <f>IF('Toplu Liste Oluşturma'!G103 =Tablolar!$A$8,1, IF('Toplu Liste Oluşturma'!G103 =Tablolar!$A$9,2, IF('Toplu Liste Oluşturma'!G103 =Tablolar!$A$10,3, 0)))</f>
        <v>2</v>
      </c>
      <c r="E103" s="12" t="str">
        <f t="shared" si="5"/>
        <v>Şehir İçi Fiili Ekspertiz</v>
      </c>
      <c r="F103" s="12"/>
      <c r="G103" s="68">
        <f>'Toplu Liste Oluşturma'!B103</f>
        <v>0</v>
      </c>
      <c r="K103" s="70">
        <f>IF(G103&lt;=Hesaplama!$J$4,Hesaplama!$K$4,IF(AND(G103&gt;Hesaplama!$I$5,G103&lt;=Hesaplama!$J$5),Hesaplama!$K$5+(G103-Hesaplama!$J$4)*0.025,IF(AND(G103&gt;Hesaplama!$I$6,G103&lt;=Hesaplama!$J$6),Hesaplama!$K$6+(G103-Hesaplama!$J$5)*0.022,IF(AND(G103&gt;Hesaplama!$I$7,G103&lt;=Hesaplama!$J$7),Hesaplama!$K$7+(G103-Hesaplama!$J$6)*0.02,IF(AND(G103&gt;Hesaplama!$I$8,G103&lt;=Hesaplama!$J$8),Hesaplama!$K$8+(G103-Hesaplama!$J$7)*0.0021,IF(G103&gt;Hesaplama!$I$9,Hesaplama!$K$9))))))</f>
        <v>1235.78</v>
      </c>
      <c r="M103" s="10">
        <f t="shared" si="6"/>
        <v>1235.78</v>
      </c>
      <c r="O103" s="10">
        <f t="shared" si="7"/>
        <v>0</v>
      </c>
    </row>
    <row r="104" spans="1:15" ht="15.75" x14ac:dyDescent="0.5">
      <c r="A104" s="21">
        <f>IF('Toplu Liste Oluşturma'!C104 =Tablolar!$A$2,1, IF('Toplu Liste Oluşturma'!C104 =Tablolar!$A$3,2, IF('Toplu Liste Oluşturma'!C104 =Tablolar!$A$4,3, IF('Toplu Liste Oluşturma'!C104 =Tablolar!$A$5,4,0))))</f>
        <v>1</v>
      </c>
      <c r="B104" s="144" t="str">
        <f t="shared" si="4"/>
        <v>Binek, Hafif Ticari, Motorsiklet</v>
      </c>
      <c r="C104" s="144"/>
      <c r="D104" s="21">
        <f>IF('Toplu Liste Oluşturma'!G104 =Tablolar!$A$8,1, IF('Toplu Liste Oluşturma'!G104 =Tablolar!$A$9,2, IF('Toplu Liste Oluşturma'!G104 =Tablolar!$A$10,3, 0)))</f>
        <v>2</v>
      </c>
      <c r="E104" s="12" t="str">
        <f t="shared" si="5"/>
        <v>Şehir İçi Fiili Ekspertiz</v>
      </c>
      <c r="F104" s="12"/>
      <c r="G104" s="68">
        <f>'Toplu Liste Oluşturma'!B104</f>
        <v>0</v>
      </c>
      <c r="K104" s="70">
        <f>IF(G104&lt;=Hesaplama!$J$4,Hesaplama!$K$4,IF(AND(G104&gt;Hesaplama!$I$5,G104&lt;=Hesaplama!$J$5),Hesaplama!$K$5+(G104-Hesaplama!$J$4)*0.025,IF(AND(G104&gt;Hesaplama!$I$6,G104&lt;=Hesaplama!$J$6),Hesaplama!$K$6+(G104-Hesaplama!$J$5)*0.022,IF(AND(G104&gt;Hesaplama!$I$7,G104&lt;=Hesaplama!$J$7),Hesaplama!$K$7+(G104-Hesaplama!$J$6)*0.02,IF(AND(G104&gt;Hesaplama!$I$8,G104&lt;=Hesaplama!$J$8),Hesaplama!$K$8+(G104-Hesaplama!$J$7)*0.0021,IF(G104&gt;Hesaplama!$I$9,Hesaplama!$K$9))))))</f>
        <v>1235.78</v>
      </c>
      <c r="M104" s="10">
        <f t="shared" si="6"/>
        <v>1235.78</v>
      </c>
      <c r="O104" s="10">
        <f t="shared" si="7"/>
        <v>0</v>
      </c>
    </row>
    <row r="105" spans="1:15" ht="15.75" x14ac:dyDescent="0.5">
      <c r="A105" s="21">
        <f>IF('Toplu Liste Oluşturma'!C105 =Tablolar!$A$2,1, IF('Toplu Liste Oluşturma'!C105 =Tablolar!$A$3,2, IF('Toplu Liste Oluşturma'!C105 =Tablolar!$A$4,3, IF('Toplu Liste Oluşturma'!C105 =Tablolar!$A$5,4,0))))</f>
        <v>1</v>
      </c>
      <c r="B105" s="144" t="str">
        <f t="shared" si="4"/>
        <v>Binek, Hafif Ticari, Motorsiklet</v>
      </c>
      <c r="C105" s="144"/>
      <c r="D105" s="21">
        <f>IF('Toplu Liste Oluşturma'!G105 =Tablolar!$A$8,1, IF('Toplu Liste Oluşturma'!G105 =Tablolar!$A$9,2, IF('Toplu Liste Oluşturma'!G105 =Tablolar!$A$10,3, 0)))</f>
        <v>2</v>
      </c>
      <c r="E105" s="12" t="str">
        <f t="shared" si="5"/>
        <v>Şehir İçi Fiili Ekspertiz</v>
      </c>
      <c r="F105" s="12"/>
      <c r="G105" s="68">
        <f>'Toplu Liste Oluşturma'!B105</f>
        <v>0</v>
      </c>
      <c r="K105" s="70">
        <f>IF(G105&lt;=Hesaplama!$J$4,Hesaplama!$K$4,IF(AND(G105&gt;Hesaplama!$I$5,G105&lt;=Hesaplama!$J$5),Hesaplama!$K$5+(G105-Hesaplama!$J$4)*0.025,IF(AND(G105&gt;Hesaplama!$I$6,G105&lt;=Hesaplama!$J$6),Hesaplama!$K$6+(G105-Hesaplama!$J$5)*0.022,IF(AND(G105&gt;Hesaplama!$I$7,G105&lt;=Hesaplama!$J$7),Hesaplama!$K$7+(G105-Hesaplama!$J$6)*0.02,IF(AND(G105&gt;Hesaplama!$I$8,G105&lt;=Hesaplama!$J$8),Hesaplama!$K$8+(G105-Hesaplama!$J$7)*0.0021,IF(G105&gt;Hesaplama!$I$9,Hesaplama!$K$9))))))</f>
        <v>1235.78</v>
      </c>
      <c r="M105" s="10">
        <f t="shared" si="6"/>
        <v>1235.78</v>
      </c>
      <c r="O105" s="10">
        <f t="shared" si="7"/>
        <v>0</v>
      </c>
    </row>
    <row r="106" spans="1:15" ht="15.75" x14ac:dyDescent="0.5">
      <c r="A106" s="21">
        <f>IF('Toplu Liste Oluşturma'!C106 =Tablolar!$A$2,1, IF('Toplu Liste Oluşturma'!C106 =Tablolar!$A$3,2, IF('Toplu Liste Oluşturma'!C106 =Tablolar!$A$4,3, IF('Toplu Liste Oluşturma'!C106 =Tablolar!$A$5,4,0))))</f>
        <v>1</v>
      </c>
      <c r="B106" s="144" t="str">
        <f t="shared" si="4"/>
        <v>Binek, Hafif Ticari, Motorsiklet</v>
      </c>
      <c r="C106" s="144"/>
      <c r="D106" s="21">
        <f>IF('Toplu Liste Oluşturma'!G106 =Tablolar!$A$8,1, IF('Toplu Liste Oluşturma'!G106 =Tablolar!$A$9,2, IF('Toplu Liste Oluşturma'!G106 =Tablolar!$A$10,3, 0)))</f>
        <v>2</v>
      </c>
      <c r="E106" s="12" t="str">
        <f t="shared" si="5"/>
        <v>Şehir İçi Fiili Ekspertiz</v>
      </c>
      <c r="F106" s="12"/>
      <c r="G106" s="68">
        <f>'Toplu Liste Oluşturma'!B106</f>
        <v>0</v>
      </c>
      <c r="K106" s="70">
        <f>IF(G106&lt;=Hesaplama!$J$4,Hesaplama!$K$4,IF(AND(G106&gt;Hesaplama!$I$5,G106&lt;=Hesaplama!$J$5),Hesaplama!$K$5+(G106-Hesaplama!$J$4)*0.025,IF(AND(G106&gt;Hesaplama!$I$6,G106&lt;=Hesaplama!$J$6),Hesaplama!$K$6+(G106-Hesaplama!$J$5)*0.022,IF(AND(G106&gt;Hesaplama!$I$7,G106&lt;=Hesaplama!$J$7),Hesaplama!$K$7+(G106-Hesaplama!$J$6)*0.02,IF(AND(G106&gt;Hesaplama!$I$8,G106&lt;=Hesaplama!$J$8),Hesaplama!$K$8+(G106-Hesaplama!$J$7)*0.0021,IF(G106&gt;Hesaplama!$I$9,Hesaplama!$K$9))))))</f>
        <v>1235.78</v>
      </c>
      <c r="M106" s="10">
        <f t="shared" si="6"/>
        <v>1235.78</v>
      </c>
      <c r="O106" s="10">
        <f t="shared" si="7"/>
        <v>0</v>
      </c>
    </row>
    <row r="107" spans="1:15" ht="15.75" x14ac:dyDescent="0.5">
      <c r="A107" s="21">
        <f>IF('Toplu Liste Oluşturma'!C107 =Tablolar!$A$2,1, IF('Toplu Liste Oluşturma'!C107 =Tablolar!$A$3,2, IF('Toplu Liste Oluşturma'!C107 =Tablolar!$A$4,3, IF('Toplu Liste Oluşturma'!C107 =Tablolar!$A$5,4,0))))</f>
        <v>1</v>
      </c>
      <c r="B107" s="144" t="str">
        <f t="shared" si="4"/>
        <v>Binek, Hafif Ticari, Motorsiklet</v>
      </c>
      <c r="C107" s="144"/>
      <c r="D107" s="21">
        <f>IF('Toplu Liste Oluşturma'!G107 =Tablolar!$A$8,1, IF('Toplu Liste Oluşturma'!G107 =Tablolar!$A$9,2, IF('Toplu Liste Oluşturma'!G107 =Tablolar!$A$10,3, 0)))</f>
        <v>2</v>
      </c>
      <c r="E107" s="12" t="str">
        <f t="shared" si="5"/>
        <v>Şehir İçi Fiili Ekspertiz</v>
      </c>
      <c r="F107" s="12"/>
      <c r="G107" s="68">
        <f>'Toplu Liste Oluşturma'!B107</f>
        <v>0</v>
      </c>
      <c r="K107" s="70">
        <f>IF(G107&lt;=Hesaplama!$J$4,Hesaplama!$K$4,IF(AND(G107&gt;Hesaplama!$I$5,G107&lt;=Hesaplama!$J$5),Hesaplama!$K$5+(G107-Hesaplama!$J$4)*0.025,IF(AND(G107&gt;Hesaplama!$I$6,G107&lt;=Hesaplama!$J$6),Hesaplama!$K$6+(G107-Hesaplama!$J$5)*0.022,IF(AND(G107&gt;Hesaplama!$I$7,G107&lt;=Hesaplama!$J$7),Hesaplama!$K$7+(G107-Hesaplama!$J$6)*0.02,IF(AND(G107&gt;Hesaplama!$I$8,G107&lt;=Hesaplama!$J$8),Hesaplama!$K$8+(G107-Hesaplama!$J$7)*0.0021,IF(G107&gt;Hesaplama!$I$9,Hesaplama!$K$9))))))</f>
        <v>1235.78</v>
      </c>
      <c r="M107" s="10">
        <f t="shared" si="6"/>
        <v>1235.78</v>
      </c>
      <c r="O107" s="10">
        <f t="shared" si="7"/>
        <v>0</v>
      </c>
    </row>
    <row r="108" spans="1:15" ht="15.75" x14ac:dyDescent="0.5">
      <c r="A108" s="21">
        <f>IF('Toplu Liste Oluşturma'!C108 =Tablolar!$A$2,1, IF('Toplu Liste Oluşturma'!C108 =Tablolar!$A$3,2, IF('Toplu Liste Oluşturma'!C108 =Tablolar!$A$4,3, IF('Toplu Liste Oluşturma'!C108 =Tablolar!$A$5,4,0))))</f>
        <v>1</v>
      </c>
      <c r="B108" s="144" t="str">
        <f t="shared" si="4"/>
        <v>Binek, Hafif Ticari, Motorsiklet</v>
      </c>
      <c r="C108" s="144"/>
      <c r="D108" s="21">
        <f>IF('Toplu Liste Oluşturma'!G108 =Tablolar!$A$8,1, IF('Toplu Liste Oluşturma'!G108 =Tablolar!$A$9,2, IF('Toplu Liste Oluşturma'!G108 =Tablolar!$A$10,3, 0)))</f>
        <v>2</v>
      </c>
      <c r="E108" s="12" t="str">
        <f t="shared" si="5"/>
        <v>Şehir İçi Fiili Ekspertiz</v>
      </c>
      <c r="F108" s="12"/>
      <c r="G108" s="68">
        <f>'Toplu Liste Oluşturma'!B108</f>
        <v>0</v>
      </c>
      <c r="K108" s="70">
        <f>IF(G108&lt;=Hesaplama!$J$4,Hesaplama!$K$4,IF(AND(G108&gt;Hesaplama!$I$5,G108&lt;=Hesaplama!$J$5),Hesaplama!$K$5+(G108-Hesaplama!$J$4)*0.025,IF(AND(G108&gt;Hesaplama!$I$6,G108&lt;=Hesaplama!$J$6),Hesaplama!$K$6+(G108-Hesaplama!$J$5)*0.022,IF(AND(G108&gt;Hesaplama!$I$7,G108&lt;=Hesaplama!$J$7),Hesaplama!$K$7+(G108-Hesaplama!$J$6)*0.02,IF(AND(G108&gt;Hesaplama!$I$8,G108&lt;=Hesaplama!$J$8),Hesaplama!$K$8+(G108-Hesaplama!$J$7)*0.0021,IF(G108&gt;Hesaplama!$I$9,Hesaplama!$K$9))))))</f>
        <v>1235.78</v>
      </c>
      <c r="M108" s="10">
        <f t="shared" si="6"/>
        <v>1235.78</v>
      </c>
      <c r="O108" s="10">
        <f t="shared" si="7"/>
        <v>0</v>
      </c>
    </row>
    <row r="109" spans="1:15" ht="15.75" x14ac:dyDescent="0.5">
      <c r="A109" s="21">
        <f>IF('Toplu Liste Oluşturma'!C109 =Tablolar!$A$2,1, IF('Toplu Liste Oluşturma'!C109 =Tablolar!$A$3,2, IF('Toplu Liste Oluşturma'!C109 =Tablolar!$A$4,3, IF('Toplu Liste Oluşturma'!C109 =Tablolar!$A$5,4,0))))</f>
        <v>1</v>
      </c>
      <c r="B109" s="144" t="str">
        <f t="shared" si="4"/>
        <v>Binek, Hafif Ticari, Motorsiklet</v>
      </c>
      <c r="C109" s="144"/>
      <c r="D109" s="21">
        <f>IF('Toplu Liste Oluşturma'!G109 =Tablolar!$A$8,1, IF('Toplu Liste Oluşturma'!G109 =Tablolar!$A$9,2, IF('Toplu Liste Oluşturma'!G109 =Tablolar!$A$10,3, 0)))</f>
        <v>2</v>
      </c>
      <c r="E109" s="12" t="str">
        <f t="shared" si="5"/>
        <v>Şehir İçi Fiili Ekspertiz</v>
      </c>
      <c r="F109" s="12"/>
      <c r="G109" s="68">
        <f>'Toplu Liste Oluşturma'!B109</f>
        <v>0</v>
      </c>
      <c r="K109" s="70">
        <f>IF(G109&lt;=Hesaplama!$J$4,Hesaplama!$K$4,IF(AND(G109&gt;Hesaplama!$I$5,G109&lt;=Hesaplama!$J$5),Hesaplama!$K$5+(G109-Hesaplama!$J$4)*0.025,IF(AND(G109&gt;Hesaplama!$I$6,G109&lt;=Hesaplama!$J$6),Hesaplama!$K$6+(G109-Hesaplama!$J$5)*0.022,IF(AND(G109&gt;Hesaplama!$I$7,G109&lt;=Hesaplama!$J$7),Hesaplama!$K$7+(G109-Hesaplama!$J$6)*0.02,IF(AND(G109&gt;Hesaplama!$I$8,G109&lt;=Hesaplama!$J$8),Hesaplama!$K$8+(G109-Hesaplama!$J$7)*0.0021,IF(G109&gt;Hesaplama!$I$9,Hesaplama!$K$9))))))</f>
        <v>1235.78</v>
      </c>
      <c r="M109" s="10">
        <f t="shared" si="6"/>
        <v>1235.78</v>
      </c>
      <c r="O109" s="10">
        <f t="shared" si="7"/>
        <v>0</v>
      </c>
    </row>
    <row r="110" spans="1:15" ht="15.75" x14ac:dyDescent="0.5">
      <c r="A110" s="21">
        <f>IF('Toplu Liste Oluşturma'!C110 =Tablolar!$A$2,1, IF('Toplu Liste Oluşturma'!C110 =Tablolar!$A$3,2, IF('Toplu Liste Oluşturma'!C110 =Tablolar!$A$4,3, IF('Toplu Liste Oluşturma'!C110 =Tablolar!$A$5,4,0))))</f>
        <v>1</v>
      </c>
      <c r="B110" s="144" t="str">
        <f t="shared" si="4"/>
        <v>Binek, Hafif Ticari, Motorsiklet</v>
      </c>
      <c r="C110" s="144"/>
      <c r="D110" s="21">
        <f>IF('Toplu Liste Oluşturma'!G110 =Tablolar!$A$8,1, IF('Toplu Liste Oluşturma'!G110 =Tablolar!$A$9,2, IF('Toplu Liste Oluşturma'!G110 =Tablolar!$A$10,3, 0)))</f>
        <v>2</v>
      </c>
      <c r="E110" s="12" t="str">
        <f t="shared" si="5"/>
        <v>Şehir İçi Fiili Ekspertiz</v>
      </c>
      <c r="F110" s="12"/>
      <c r="G110" s="68">
        <f>'Toplu Liste Oluşturma'!B110</f>
        <v>0</v>
      </c>
      <c r="K110" s="70">
        <f>IF(G110&lt;=Hesaplama!$J$4,Hesaplama!$K$4,IF(AND(G110&gt;Hesaplama!$I$5,G110&lt;=Hesaplama!$J$5),Hesaplama!$K$5+(G110-Hesaplama!$J$4)*0.025,IF(AND(G110&gt;Hesaplama!$I$6,G110&lt;=Hesaplama!$J$6),Hesaplama!$K$6+(G110-Hesaplama!$J$5)*0.022,IF(AND(G110&gt;Hesaplama!$I$7,G110&lt;=Hesaplama!$J$7),Hesaplama!$K$7+(G110-Hesaplama!$J$6)*0.02,IF(AND(G110&gt;Hesaplama!$I$8,G110&lt;=Hesaplama!$J$8),Hesaplama!$K$8+(G110-Hesaplama!$J$7)*0.0021,IF(G110&gt;Hesaplama!$I$9,Hesaplama!$K$9))))))</f>
        <v>1235.78</v>
      </c>
      <c r="M110" s="10">
        <f t="shared" si="6"/>
        <v>1235.78</v>
      </c>
      <c r="O110" s="10">
        <f t="shared" si="7"/>
        <v>0</v>
      </c>
    </row>
    <row r="111" spans="1:15" ht="15.75" x14ac:dyDescent="0.5">
      <c r="A111" s="21">
        <f>IF('Toplu Liste Oluşturma'!C111 =Tablolar!$A$2,1, IF('Toplu Liste Oluşturma'!C111 =Tablolar!$A$3,2, IF('Toplu Liste Oluşturma'!C111 =Tablolar!$A$4,3, IF('Toplu Liste Oluşturma'!C111 =Tablolar!$A$5,4,0))))</f>
        <v>1</v>
      </c>
      <c r="B111" s="144" t="str">
        <f t="shared" si="4"/>
        <v>Binek, Hafif Ticari, Motorsiklet</v>
      </c>
      <c r="C111" s="144"/>
      <c r="D111" s="21">
        <f>IF('Toplu Liste Oluşturma'!G111 =Tablolar!$A$8,1, IF('Toplu Liste Oluşturma'!G111 =Tablolar!$A$9,2, IF('Toplu Liste Oluşturma'!G111 =Tablolar!$A$10,3, 0)))</f>
        <v>2</v>
      </c>
      <c r="E111" s="12" t="str">
        <f t="shared" si="5"/>
        <v>Şehir İçi Fiili Ekspertiz</v>
      </c>
      <c r="F111" s="12"/>
      <c r="G111" s="68">
        <f>'Toplu Liste Oluşturma'!B111</f>
        <v>0</v>
      </c>
      <c r="K111" s="70">
        <f>IF(G111&lt;=Hesaplama!$J$4,Hesaplama!$K$4,IF(AND(G111&gt;Hesaplama!$I$5,G111&lt;=Hesaplama!$J$5),Hesaplama!$K$5+(G111-Hesaplama!$J$4)*0.025,IF(AND(G111&gt;Hesaplama!$I$6,G111&lt;=Hesaplama!$J$6),Hesaplama!$K$6+(G111-Hesaplama!$J$5)*0.022,IF(AND(G111&gt;Hesaplama!$I$7,G111&lt;=Hesaplama!$J$7),Hesaplama!$K$7+(G111-Hesaplama!$J$6)*0.02,IF(AND(G111&gt;Hesaplama!$I$8,G111&lt;=Hesaplama!$J$8),Hesaplama!$K$8+(G111-Hesaplama!$J$7)*0.0021,IF(G111&gt;Hesaplama!$I$9,Hesaplama!$K$9))))))</f>
        <v>1235.78</v>
      </c>
      <c r="M111" s="10">
        <f t="shared" si="6"/>
        <v>1235.78</v>
      </c>
      <c r="O111" s="10">
        <f t="shared" si="7"/>
        <v>0</v>
      </c>
    </row>
    <row r="112" spans="1:15" ht="15.75" x14ac:dyDescent="0.5">
      <c r="A112" s="21">
        <f>IF('Toplu Liste Oluşturma'!C112 =Tablolar!$A$2,1, IF('Toplu Liste Oluşturma'!C112 =Tablolar!$A$3,2, IF('Toplu Liste Oluşturma'!C112 =Tablolar!$A$4,3, IF('Toplu Liste Oluşturma'!C112 =Tablolar!$A$5,4,0))))</f>
        <v>1</v>
      </c>
      <c r="B112" s="144" t="str">
        <f t="shared" si="4"/>
        <v>Binek, Hafif Ticari, Motorsiklet</v>
      </c>
      <c r="C112" s="144"/>
      <c r="D112" s="21">
        <f>IF('Toplu Liste Oluşturma'!G112 =Tablolar!$A$8,1, IF('Toplu Liste Oluşturma'!G112 =Tablolar!$A$9,2, IF('Toplu Liste Oluşturma'!G112 =Tablolar!$A$10,3, 0)))</f>
        <v>2</v>
      </c>
      <c r="E112" s="12" t="str">
        <f t="shared" si="5"/>
        <v>Şehir İçi Fiili Ekspertiz</v>
      </c>
      <c r="F112" s="12"/>
      <c r="G112" s="68">
        <f>'Toplu Liste Oluşturma'!B112</f>
        <v>0</v>
      </c>
      <c r="K112" s="70">
        <f>IF(G112&lt;=Hesaplama!$J$4,Hesaplama!$K$4,IF(AND(G112&gt;Hesaplama!$I$5,G112&lt;=Hesaplama!$J$5),Hesaplama!$K$5+(G112-Hesaplama!$J$4)*0.025,IF(AND(G112&gt;Hesaplama!$I$6,G112&lt;=Hesaplama!$J$6),Hesaplama!$K$6+(G112-Hesaplama!$J$5)*0.022,IF(AND(G112&gt;Hesaplama!$I$7,G112&lt;=Hesaplama!$J$7),Hesaplama!$K$7+(G112-Hesaplama!$J$6)*0.02,IF(AND(G112&gt;Hesaplama!$I$8,G112&lt;=Hesaplama!$J$8),Hesaplama!$K$8+(G112-Hesaplama!$J$7)*0.0021,IF(G112&gt;Hesaplama!$I$9,Hesaplama!$K$9))))))</f>
        <v>1235.78</v>
      </c>
      <c r="M112" s="10">
        <f t="shared" si="6"/>
        <v>1235.78</v>
      </c>
      <c r="O112" s="10">
        <f t="shared" si="7"/>
        <v>0</v>
      </c>
    </row>
    <row r="113" spans="1:15" ht="15.75" x14ac:dyDescent="0.5">
      <c r="A113" s="21">
        <f>IF('Toplu Liste Oluşturma'!C113 =Tablolar!$A$2,1, IF('Toplu Liste Oluşturma'!C113 =Tablolar!$A$3,2, IF('Toplu Liste Oluşturma'!C113 =Tablolar!$A$4,3, IF('Toplu Liste Oluşturma'!C113 =Tablolar!$A$5,4,0))))</f>
        <v>1</v>
      </c>
      <c r="B113" s="144" t="str">
        <f t="shared" si="4"/>
        <v>Binek, Hafif Ticari, Motorsiklet</v>
      </c>
      <c r="C113" s="144"/>
      <c r="D113" s="21">
        <f>IF('Toplu Liste Oluşturma'!G113 =Tablolar!$A$8,1, IF('Toplu Liste Oluşturma'!G113 =Tablolar!$A$9,2, IF('Toplu Liste Oluşturma'!G113 =Tablolar!$A$10,3, 0)))</f>
        <v>2</v>
      </c>
      <c r="E113" s="12" t="str">
        <f t="shared" si="5"/>
        <v>Şehir İçi Fiili Ekspertiz</v>
      </c>
      <c r="F113" s="12"/>
      <c r="G113" s="68">
        <f>'Toplu Liste Oluşturma'!B113</f>
        <v>0</v>
      </c>
      <c r="K113" s="70">
        <f>IF(G113&lt;=Hesaplama!$J$4,Hesaplama!$K$4,IF(AND(G113&gt;Hesaplama!$I$5,G113&lt;=Hesaplama!$J$5),Hesaplama!$K$5+(G113-Hesaplama!$J$4)*0.025,IF(AND(G113&gt;Hesaplama!$I$6,G113&lt;=Hesaplama!$J$6),Hesaplama!$K$6+(G113-Hesaplama!$J$5)*0.022,IF(AND(G113&gt;Hesaplama!$I$7,G113&lt;=Hesaplama!$J$7),Hesaplama!$K$7+(G113-Hesaplama!$J$6)*0.02,IF(AND(G113&gt;Hesaplama!$I$8,G113&lt;=Hesaplama!$J$8),Hesaplama!$K$8+(G113-Hesaplama!$J$7)*0.0021,IF(G113&gt;Hesaplama!$I$9,Hesaplama!$K$9))))))</f>
        <v>1235.78</v>
      </c>
      <c r="M113" s="10">
        <f t="shared" si="6"/>
        <v>1235.78</v>
      </c>
      <c r="O113" s="10">
        <f t="shared" si="7"/>
        <v>0</v>
      </c>
    </row>
    <row r="114" spans="1:15" ht="15.75" x14ac:dyDescent="0.5">
      <c r="A114" s="21">
        <f>IF('Toplu Liste Oluşturma'!C114 =Tablolar!$A$2,1, IF('Toplu Liste Oluşturma'!C114 =Tablolar!$A$3,2, IF('Toplu Liste Oluşturma'!C114 =Tablolar!$A$4,3, IF('Toplu Liste Oluşturma'!C114 =Tablolar!$A$5,4,0))))</f>
        <v>1</v>
      </c>
      <c r="B114" s="144" t="str">
        <f t="shared" si="4"/>
        <v>Binek, Hafif Ticari, Motorsiklet</v>
      </c>
      <c r="C114" s="144"/>
      <c r="D114" s="21">
        <f>IF('Toplu Liste Oluşturma'!G114 =Tablolar!$A$8,1, IF('Toplu Liste Oluşturma'!G114 =Tablolar!$A$9,2, IF('Toplu Liste Oluşturma'!G114 =Tablolar!$A$10,3, 0)))</f>
        <v>2</v>
      </c>
      <c r="E114" s="12" t="str">
        <f t="shared" si="5"/>
        <v>Şehir İçi Fiili Ekspertiz</v>
      </c>
      <c r="F114" s="12"/>
      <c r="G114" s="68">
        <f>'Toplu Liste Oluşturma'!B114</f>
        <v>0</v>
      </c>
      <c r="K114" s="70">
        <f>IF(G114&lt;=Hesaplama!$J$4,Hesaplama!$K$4,IF(AND(G114&gt;Hesaplama!$I$5,G114&lt;=Hesaplama!$J$5),Hesaplama!$K$5+(G114-Hesaplama!$J$4)*0.025,IF(AND(G114&gt;Hesaplama!$I$6,G114&lt;=Hesaplama!$J$6),Hesaplama!$K$6+(G114-Hesaplama!$J$5)*0.022,IF(AND(G114&gt;Hesaplama!$I$7,G114&lt;=Hesaplama!$J$7),Hesaplama!$K$7+(G114-Hesaplama!$J$6)*0.02,IF(AND(G114&gt;Hesaplama!$I$8,G114&lt;=Hesaplama!$J$8),Hesaplama!$K$8+(G114-Hesaplama!$J$7)*0.0021,IF(G114&gt;Hesaplama!$I$9,Hesaplama!$K$9))))))</f>
        <v>1235.78</v>
      </c>
      <c r="M114" s="10">
        <f t="shared" si="6"/>
        <v>1235.78</v>
      </c>
      <c r="O114" s="10">
        <f t="shared" si="7"/>
        <v>0</v>
      </c>
    </row>
    <row r="115" spans="1:15" ht="15.75" x14ac:dyDescent="0.5">
      <c r="A115" s="21">
        <f>IF('Toplu Liste Oluşturma'!C115 =Tablolar!$A$2,1, IF('Toplu Liste Oluşturma'!C115 =Tablolar!$A$3,2, IF('Toplu Liste Oluşturma'!C115 =Tablolar!$A$4,3, IF('Toplu Liste Oluşturma'!C115 =Tablolar!$A$5,4,0))))</f>
        <v>1</v>
      </c>
      <c r="B115" s="144" t="str">
        <f t="shared" si="4"/>
        <v>Binek, Hafif Ticari, Motorsiklet</v>
      </c>
      <c r="C115" s="144"/>
      <c r="D115" s="21">
        <f>IF('Toplu Liste Oluşturma'!G115 =Tablolar!$A$8,1, IF('Toplu Liste Oluşturma'!G115 =Tablolar!$A$9,2, IF('Toplu Liste Oluşturma'!G115 =Tablolar!$A$10,3, 0)))</f>
        <v>2</v>
      </c>
      <c r="E115" s="12" t="str">
        <f t="shared" si="5"/>
        <v>Şehir İçi Fiili Ekspertiz</v>
      </c>
      <c r="F115" s="12"/>
      <c r="G115" s="68">
        <f>'Toplu Liste Oluşturma'!B115</f>
        <v>0</v>
      </c>
      <c r="K115" s="70">
        <f>IF(G115&lt;=Hesaplama!$J$4,Hesaplama!$K$4,IF(AND(G115&gt;Hesaplama!$I$5,G115&lt;=Hesaplama!$J$5),Hesaplama!$K$5+(G115-Hesaplama!$J$4)*0.025,IF(AND(G115&gt;Hesaplama!$I$6,G115&lt;=Hesaplama!$J$6),Hesaplama!$K$6+(G115-Hesaplama!$J$5)*0.022,IF(AND(G115&gt;Hesaplama!$I$7,G115&lt;=Hesaplama!$J$7),Hesaplama!$K$7+(G115-Hesaplama!$J$6)*0.02,IF(AND(G115&gt;Hesaplama!$I$8,G115&lt;=Hesaplama!$J$8),Hesaplama!$K$8+(G115-Hesaplama!$J$7)*0.0021,IF(G115&gt;Hesaplama!$I$9,Hesaplama!$K$9))))))</f>
        <v>1235.78</v>
      </c>
      <c r="M115" s="10">
        <f t="shared" si="6"/>
        <v>1235.78</v>
      </c>
      <c r="O115" s="10">
        <f t="shared" si="7"/>
        <v>0</v>
      </c>
    </row>
    <row r="116" spans="1:15" ht="15.75" x14ac:dyDescent="0.5">
      <c r="A116" s="21">
        <f>IF('Toplu Liste Oluşturma'!C116 =Tablolar!$A$2,1, IF('Toplu Liste Oluşturma'!C116 =Tablolar!$A$3,2, IF('Toplu Liste Oluşturma'!C116 =Tablolar!$A$4,3, IF('Toplu Liste Oluşturma'!C116 =Tablolar!$A$5,4,0))))</f>
        <v>1</v>
      </c>
      <c r="B116" s="144" t="str">
        <f t="shared" si="4"/>
        <v>Binek, Hafif Ticari, Motorsiklet</v>
      </c>
      <c r="C116" s="144"/>
      <c r="D116" s="21">
        <f>IF('Toplu Liste Oluşturma'!G116 =Tablolar!$A$8,1, IF('Toplu Liste Oluşturma'!G116 =Tablolar!$A$9,2, IF('Toplu Liste Oluşturma'!G116 =Tablolar!$A$10,3, 0)))</f>
        <v>2</v>
      </c>
      <c r="E116" s="12" t="str">
        <f t="shared" si="5"/>
        <v>Şehir İçi Fiili Ekspertiz</v>
      </c>
      <c r="F116" s="12"/>
      <c r="G116" s="68">
        <f>'Toplu Liste Oluşturma'!B116</f>
        <v>0</v>
      </c>
      <c r="K116" s="70">
        <f>IF(G116&lt;=Hesaplama!$J$4,Hesaplama!$K$4,IF(AND(G116&gt;Hesaplama!$I$5,G116&lt;=Hesaplama!$J$5),Hesaplama!$K$5+(G116-Hesaplama!$J$4)*0.025,IF(AND(G116&gt;Hesaplama!$I$6,G116&lt;=Hesaplama!$J$6),Hesaplama!$K$6+(G116-Hesaplama!$J$5)*0.022,IF(AND(G116&gt;Hesaplama!$I$7,G116&lt;=Hesaplama!$J$7),Hesaplama!$K$7+(G116-Hesaplama!$J$6)*0.02,IF(AND(G116&gt;Hesaplama!$I$8,G116&lt;=Hesaplama!$J$8),Hesaplama!$K$8+(G116-Hesaplama!$J$7)*0.0021,IF(G116&gt;Hesaplama!$I$9,Hesaplama!$K$9))))))</f>
        <v>1235.78</v>
      </c>
      <c r="M116" s="10">
        <f t="shared" si="6"/>
        <v>1235.78</v>
      </c>
      <c r="O116" s="10">
        <f t="shared" si="7"/>
        <v>0</v>
      </c>
    </row>
    <row r="117" spans="1:15" ht="15.75" x14ac:dyDescent="0.5">
      <c r="A117" s="21">
        <f>IF('Toplu Liste Oluşturma'!C117 =Tablolar!$A$2,1, IF('Toplu Liste Oluşturma'!C117 =Tablolar!$A$3,2, IF('Toplu Liste Oluşturma'!C117 =Tablolar!$A$4,3, IF('Toplu Liste Oluşturma'!C117 =Tablolar!$A$5,4,0))))</f>
        <v>1</v>
      </c>
      <c r="B117" s="144" t="str">
        <f t="shared" si="4"/>
        <v>Binek, Hafif Ticari, Motorsiklet</v>
      </c>
      <c r="C117" s="144"/>
      <c r="D117" s="21">
        <f>IF('Toplu Liste Oluşturma'!G117 =Tablolar!$A$8,1, IF('Toplu Liste Oluşturma'!G117 =Tablolar!$A$9,2, IF('Toplu Liste Oluşturma'!G117 =Tablolar!$A$10,3, 0)))</f>
        <v>2</v>
      </c>
      <c r="E117" s="12" t="str">
        <f t="shared" si="5"/>
        <v>Şehir İçi Fiili Ekspertiz</v>
      </c>
      <c r="F117" s="12"/>
      <c r="G117" s="68">
        <f>'Toplu Liste Oluşturma'!B117</f>
        <v>0</v>
      </c>
      <c r="K117" s="70">
        <f>IF(G117&lt;=Hesaplama!$J$4,Hesaplama!$K$4,IF(AND(G117&gt;Hesaplama!$I$5,G117&lt;=Hesaplama!$J$5),Hesaplama!$K$5+(G117-Hesaplama!$J$4)*0.025,IF(AND(G117&gt;Hesaplama!$I$6,G117&lt;=Hesaplama!$J$6),Hesaplama!$K$6+(G117-Hesaplama!$J$5)*0.022,IF(AND(G117&gt;Hesaplama!$I$7,G117&lt;=Hesaplama!$J$7),Hesaplama!$K$7+(G117-Hesaplama!$J$6)*0.02,IF(AND(G117&gt;Hesaplama!$I$8,G117&lt;=Hesaplama!$J$8),Hesaplama!$K$8+(G117-Hesaplama!$J$7)*0.0021,IF(G117&gt;Hesaplama!$I$9,Hesaplama!$K$9))))))</f>
        <v>1235.78</v>
      </c>
      <c r="M117" s="10">
        <f t="shared" si="6"/>
        <v>1235.78</v>
      </c>
      <c r="O117" s="10">
        <f t="shared" si="7"/>
        <v>0</v>
      </c>
    </row>
    <row r="118" spans="1:15" ht="15.75" x14ac:dyDescent="0.5">
      <c r="A118" s="21">
        <f>IF('Toplu Liste Oluşturma'!C118 =Tablolar!$A$2,1, IF('Toplu Liste Oluşturma'!C118 =Tablolar!$A$3,2, IF('Toplu Liste Oluşturma'!C118 =Tablolar!$A$4,3, IF('Toplu Liste Oluşturma'!C118 =Tablolar!$A$5,4,0))))</f>
        <v>1</v>
      </c>
      <c r="B118" s="144" t="str">
        <f t="shared" si="4"/>
        <v>Binek, Hafif Ticari, Motorsiklet</v>
      </c>
      <c r="C118" s="144"/>
      <c r="D118" s="21">
        <f>IF('Toplu Liste Oluşturma'!G118 =Tablolar!$A$8,1, IF('Toplu Liste Oluşturma'!G118 =Tablolar!$A$9,2, IF('Toplu Liste Oluşturma'!G118 =Tablolar!$A$10,3, 0)))</f>
        <v>2</v>
      </c>
      <c r="E118" s="12" t="str">
        <f t="shared" si="5"/>
        <v>Şehir İçi Fiili Ekspertiz</v>
      </c>
      <c r="F118" s="12"/>
      <c r="G118" s="68">
        <f>'Toplu Liste Oluşturma'!B118</f>
        <v>0</v>
      </c>
      <c r="K118" s="70">
        <f>IF(G118&lt;=Hesaplama!$J$4,Hesaplama!$K$4,IF(AND(G118&gt;Hesaplama!$I$5,G118&lt;=Hesaplama!$J$5),Hesaplama!$K$5+(G118-Hesaplama!$J$4)*0.025,IF(AND(G118&gt;Hesaplama!$I$6,G118&lt;=Hesaplama!$J$6),Hesaplama!$K$6+(G118-Hesaplama!$J$5)*0.022,IF(AND(G118&gt;Hesaplama!$I$7,G118&lt;=Hesaplama!$J$7),Hesaplama!$K$7+(G118-Hesaplama!$J$6)*0.02,IF(AND(G118&gt;Hesaplama!$I$8,G118&lt;=Hesaplama!$J$8),Hesaplama!$K$8+(G118-Hesaplama!$J$7)*0.0021,IF(G118&gt;Hesaplama!$I$9,Hesaplama!$K$9))))))</f>
        <v>1235.78</v>
      </c>
      <c r="M118" s="10">
        <f t="shared" si="6"/>
        <v>1235.78</v>
      </c>
      <c r="O118" s="10">
        <f t="shared" si="7"/>
        <v>0</v>
      </c>
    </row>
    <row r="119" spans="1:15" ht="15.75" x14ac:dyDescent="0.5">
      <c r="A119" s="21">
        <f>IF('Toplu Liste Oluşturma'!C119 =Tablolar!$A$2,1, IF('Toplu Liste Oluşturma'!C119 =Tablolar!$A$3,2, IF('Toplu Liste Oluşturma'!C119 =Tablolar!$A$4,3, IF('Toplu Liste Oluşturma'!C119 =Tablolar!$A$5,4,0))))</f>
        <v>1</v>
      </c>
      <c r="B119" s="144" t="str">
        <f t="shared" si="4"/>
        <v>Binek, Hafif Ticari, Motorsiklet</v>
      </c>
      <c r="C119" s="144"/>
      <c r="D119" s="21">
        <f>IF('Toplu Liste Oluşturma'!G119 =Tablolar!$A$8,1, IF('Toplu Liste Oluşturma'!G119 =Tablolar!$A$9,2, IF('Toplu Liste Oluşturma'!G119 =Tablolar!$A$10,3, 0)))</f>
        <v>2</v>
      </c>
      <c r="E119" s="12" t="str">
        <f t="shared" si="5"/>
        <v>Şehir İçi Fiili Ekspertiz</v>
      </c>
      <c r="F119" s="12"/>
      <c r="G119" s="68">
        <f>'Toplu Liste Oluşturma'!B119</f>
        <v>0</v>
      </c>
      <c r="K119" s="70">
        <f>IF(G119&lt;=Hesaplama!$J$4,Hesaplama!$K$4,IF(AND(G119&gt;Hesaplama!$I$5,G119&lt;=Hesaplama!$J$5),Hesaplama!$K$5+(G119-Hesaplama!$J$4)*0.025,IF(AND(G119&gt;Hesaplama!$I$6,G119&lt;=Hesaplama!$J$6),Hesaplama!$K$6+(G119-Hesaplama!$J$5)*0.022,IF(AND(G119&gt;Hesaplama!$I$7,G119&lt;=Hesaplama!$J$7),Hesaplama!$K$7+(G119-Hesaplama!$J$6)*0.02,IF(AND(G119&gt;Hesaplama!$I$8,G119&lt;=Hesaplama!$J$8),Hesaplama!$K$8+(G119-Hesaplama!$J$7)*0.0021,IF(G119&gt;Hesaplama!$I$9,Hesaplama!$K$9))))))</f>
        <v>1235.78</v>
      </c>
      <c r="M119" s="10">
        <f t="shared" si="6"/>
        <v>1235.78</v>
      </c>
      <c r="O119" s="10">
        <f t="shared" si="7"/>
        <v>0</v>
      </c>
    </row>
    <row r="120" spans="1:15" ht="15.75" x14ac:dyDescent="0.5">
      <c r="A120" s="21">
        <f>IF('Toplu Liste Oluşturma'!C120 =Tablolar!$A$2,1, IF('Toplu Liste Oluşturma'!C120 =Tablolar!$A$3,2, IF('Toplu Liste Oluşturma'!C120 =Tablolar!$A$4,3, IF('Toplu Liste Oluşturma'!C120 =Tablolar!$A$5,4,0))))</f>
        <v>1</v>
      </c>
      <c r="B120" s="144" t="str">
        <f t="shared" si="4"/>
        <v>Binek, Hafif Ticari, Motorsiklet</v>
      </c>
      <c r="C120" s="144"/>
      <c r="D120" s="21">
        <f>IF('Toplu Liste Oluşturma'!G120 =Tablolar!$A$8,1, IF('Toplu Liste Oluşturma'!G120 =Tablolar!$A$9,2, IF('Toplu Liste Oluşturma'!G120 =Tablolar!$A$10,3, 0)))</f>
        <v>2</v>
      </c>
      <c r="E120" s="12" t="str">
        <f t="shared" si="5"/>
        <v>Şehir İçi Fiili Ekspertiz</v>
      </c>
      <c r="F120" s="12"/>
      <c r="G120" s="68">
        <f>'Toplu Liste Oluşturma'!B120</f>
        <v>0</v>
      </c>
      <c r="K120" s="70">
        <f>IF(G120&lt;=Hesaplama!$J$4,Hesaplama!$K$4,IF(AND(G120&gt;Hesaplama!$I$5,G120&lt;=Hesaplama!$J$5),Hesaplama!$K$5+(G120-Hesaplama!$J$4)*0.025,IF(AND(G120&gt;Hesaplama!$I$6,G120&lt;=Hesaplama!$J$6),Hesaplama!$K$6+(G120-Hesaplama!$J$5)*0.022,IF(AND(G120&gt;Hesaplama!$I$7,G120&lt;=Hesaplama!$J$7),Hesaplama!$K$7+(G120-Hesaplama!$J$6)*0.02,IF(AND(G120&gt;Hesaplama!$I$8,G120&lt;=Hesaplama!$J$8),Hesaplama!$K$8+(G120-Hesaplama!$J$7)*0.0021,IF(G120&gt;Hesaplama!$I$9,Hesaplama!$K$9))))))</f>
        <v>1235.78</v>
      </c>
      <c r="M120" s="10">
        <f t="shared" si="6"/>
        <v>1235.78</v>
      </c>
      <c r="O120" s="10">
        <f t="shared" si="7"/>
        <v>0</v>
      </c>
    </row>
    <row r="121" spans="1:15" ht="15.75" x14ac:dyDescent="0.5">
      <c r="A121" s="21">
        <f>IF('Toplu Liste Oluşturma'!C121 =Tablolar!$A$2,1, IF('Toplu Liste Oluşturma'!C121 =Tablolar!$A$3,2, IF('Toplu Liste Oluşturma'!C121 =Tablolar!$A$4,3, IF('Toplu Liste Oluşturma'!C121 =Tablolar!$A$5,4,0))))</f>
        <v>1</v>
      </c>
      <c r="B121" s="144" t="str">
        <f t="shared" si="4"/>
        <v>Binek, Hafif Ticari, Motorsiklet</v>
      </c>
      <c r="C121" s="144"/>
      <c r="D121" s="21">
        <f>IF('Toplu Liste Oluşturma'!G121 =Tablolar!$A$8,1, IF('Toplu Liste Oluşturma'!G121 =Tablolar!$A$9,2, IF('Toplu Liste Oluşturma'!G121 =Tablolar!$A$10,3, 0)))</f>
        <v>2</v>
      </c>
      <c r="E121" s="12" t="str">
        <f t="shared" si="5"/>
        <v>Şehir İçi Fiili Ekspertiz</v>
      </c>
      <c r="F121" s="12"/>
      <c r="G121" s="68">
        <f>'Toplu Liste Oluşturma'!B121</f>
        <v>0</v>
      </c>
      <c r="K121" s="70">
        <f>IF(G121&lt;=Hesaplama!$J$4,Hesaplama!$K$4,IF(AND(G121&gt;Hesaplama!$I$5,G121&lt;=Hesaplama!$J$5),Hesaplama!$K$5+(G121-Hesaplama!$J$4)*0.025,IF(AND(G121&gt;Hesaplama!$I$6,G121&lt;=Hesaplama!$J$6),Hesaplama!$K$6+(G121-Hesaplama!$J$5)*0.022,IF(AND(G121&gt;Hesaplama!$I$7,G121&lt;=Hesaplama!$J$7),Hesaplama!$K$7+(G121-Hesaplama!$J$6)*0.02,IF(AND(G121&gt;Hesaplama!$I$8,G121&lt;=Hesaplama!$J$8),Hesaplama!$K$8+(G121-Hesaplama!$J$7)*0.0021,IF(G121&gt;Hesaplama!$I$9,Hesaplama!$K$9))))))</f>
        <v>1235.78</v>
      </c>
      <c r="M121" s="10">
        <f t="shared" si="6"/>
        <v>1235.78</v>
      </c>
      <c r="O121" s="10">
        <f t="shared" si="7"/>
        <v>0</v>
      </c>
    </row>
    <row r="122" spans="1:15" ht="15.75" x14ac:dyDescent="0.5">
      <c r="A122" s="21">
        <f>IF('Toplu Liste Oluşturma'!C122 =Tablolar!$A$2,1, IF('Toplu Liste Oluşturma'!C122 =Tablolar!$A$3,2, IF('Toplu Liste Oluşturma'!C122 =Tablolar!$A$4,3, IF('Toplu Liste Oluşturma'!C122 =Tablolar!$A$5,4,0))))</f>
        <v>1</v>
      </c>
      <c r="B122" s="144" t="str">
        <f t="shared" si="4"/>
        <v>Binek, Hafif Ticari, Motorsiklet</v>
      </c>
      <c r="C122" s="144"/>
      <c r="D122" s="21">
        <f>IF('Toplu Liste Oluşturma'!G122 =Tablolar!$A$8,1, IF('Toplu Liste Oluşturma'!G122 =Tablolar!$A$9,2, IF('Toplu Liste Oluşturma'!G122 =Tablolar!$A$10,3, 0)))</f>
        <v>2</v>
      </c>
      <c r="E122" s="12" t="str">
        <f t="shared" si="5"/>
        <v>Şehir İçi Fiili Ekspertiz</v>
      </c>
      <c r="F122" s="12"/>
      <c r="G122" s="68">
        <f>'Toplu Liste Oluşturma'!B122</f>
        <v>0</v>
      </c>
      <c r="K122" s="70">
        <f>IF(G122&lt;=Hesaplama!$J$4,Hesaplama!$K$4,IF(AND(G122&gt;Hesaplama!$I$5,G122&lt;=Hesaplama!$J$5),Hesaplama!$K$5+(G122-Hesaplama!$J$4)*0.025,IF(AND(G122&gt;Hesaplama!$I$6,G122&lt;=Hesaplama!$J$6),Hesaplama!$K$6+(G122-Hesaplama!$J$5)*0.022,IF(AND(G122&gt;Hesaplama!$I$7,G122&lt;=Hesaplama!$J$7),Hesaplama!$K$7+(G122-Hesaplama!$J$6)*0.02,IF(AND(G122&gt;Hesaplama!$I$8,G122&lt;=Hesaplama!$J$8),Hesaplama!$K$8+(G122-Hesaplama!$J$7)*0.0021,IF(G122&gt;Hesaplama!$I$9,Hesaplama!$K$9))))))</f>
        <v>1235.78</v>
      </c>
      <c r="M122" s="10">
        <f t="shared" si="6"/>
        <v>1235.78</v>
      </c>
      <c r="O122" s="10">
        <f t="shared" si="7"/>
        <v>0</v>
      </c>
    </row>
    <row r="123" spans="1:15" ht="15.75" x14ac:dyDescent="0.5">
      <c r="A123" s="21">
        <f>IF('Toplu Liste Oluşturma'!C123 =Tablolar!$A$2,1, IF('Toplu Liste Oluşturma'!C123 =Tablolar!$A$3,2, IF('Toplu Liste Oluşturma'!C123 =Tablolar!$A$4,3, IF('Toplu Liste Oluşturma'!C123 =Tablolar!$A$5,4,0))))</f>
        <v>1</v>
      </c>
      <c r="B123" s="144" t="str">
        <f t="shared" si="4"/>
        <v>Binek, Hafif Ticari, Motorsiklet</v>
      </c>
      <c r="C123" s="144"/>
      <c r="D123" s="21">
        <f>IF('Toplu Liste Oluşturma'!G123 =Tablolar!$A$8,1, IF('Toplu Liste Oluşturma'!G123 =Tablolar!$A$9,2, IF('Toplu Liste Oluşturma'!G123 =Tablolar!$A$10,3, 0)))</f>
        <v>2</v>
      </c>
      <c r="E123" s="12" t="str">
        <f t="shared" si="5"/>
        <v>Şehir İçi Fiili Ekspertiz</v>
      </c>
      <c r="F123" s="12"/>
      <c r="G123" s="68">
        <f>'Toplu Liste Oluşturma'!B123</f>
        <v>0</v>
      </c>
      <c r="K123" s="70">
        <f>IF(G123&lt;=Hesaplama!$J$4,Hesaplama!$K$4,IF(AND(G123&gt;Hesaplama!$I$5,G123&lt;=Hesaplama!$J$5),Hesaplama!$K$5+(G123-Hesaplama!$J$4)*0.025,IF(AND(G123&gt;Hesaplama!$I$6,G123&lt;=Hesaplama!$J$6),Hesaplama!$K$6+(G123-Hesaplama!$J$5)*0.022,IF(AND(G123&gt;Hesaplama!$I$7,G123&lt;=Hesaplama!$J$7),Hesaplama!$K$7+(G123-Hesaplama!$J$6)*0.02,IF(AND(G123&gt;Hesaplama!$I$8,G123&lt;=Hesaplama!$J$8),Hesaplama!$K$8+(G123-Hesaplama!$J$7)*0.0021,IF(G123&gt;Hesaplama!$I$9,Hesaplama!$K$9))))))</f>
        <v>1235.78</v>
      </c>
      <c r="M123" s="10">
        <f t="shared" si="6"/>
        <v>1235.78</v>
      </c>
      <c r="O123" s="10">
        <f t="shared" si="7"/>
        <v>0</v>
      </c>
    </row>
    <row r="124" spans="1:15" ht="15.75" x14ac:dyDescent="0.5">
      <c r="A124" s="21">
        <f>IF('Toplu Liste Oluşturma'!C124 =Tablolar!$A$2,1, IF('Toplu Liste Oluşturma'!C124 =Tablolar!$A$3,2, IF('Toplu Liste Oluşturma'!C124 =Tablolar!$A$4,3, IF('Toplu Liste Oluşturma'!C124 =Tablolar!$A$5,4,0))))</f>
        <v>1</v>
      </c>
      <c r="B124" s="144" t="str">
        <f t="shared" si="4"/>
        <v>Binek, Hafif Ticari, Motorsiklet</v>
      </c>
      <c r="C124" s="144"/>
      <c r="D124" s="21">
        <f>IF('Toplu Liste Oluşturma'!G124 =Tablolar!$A$8,1, IF('Toplu Liste Oluşturma'!G124 =Tablolar!$A$9,2, IF('Toplu Liste Oluşturma'!G124 =Tablolar!$A$10,3, 0)))</f>
        <v>2</v>
      </c>
      <c r="E124" s="12" t="str">
        <f t="shared" si="5"/>
        <v>Şehir İçi Fiili Ekspertiz</v>
      </c>
      <c r="F124" s="12"/>
      <c r="G124" s="68">
        <f>'Toplu Liste Oluşturma'!B124</f>
        <v>0</v>
      </c>
      <c r="K124" s="70">
        <f>IF(G124&lt;=Hesaplama!$J$4,Hesaplama!$K$4,IF(AND(G124&gt;Hesaplama!$I$5,G124&lt;=Hesaplama!$J$5),Hesaplama!$K$5+(G124-Hesaplama!$J$4)*0.025,IF(AND(G124&gt;Hesaplama!$I$6,G124&lt;=Hesaplama!$J$6),Hesaplama!$K$6+(G124-Hesaplama!$J$5)*0.022,IF(AND(G124&gt;Hesaplama!$I$7,G124&lt;=Hesaplama!$J$7),Hesaplama!$K$7+(G124-Hesaplama!$J$6)*0.02,IF(AND(G124&gt;Hesaplama!$I$8,G124&lt;=Hesaplama!$J$8),Hesaplama!$K$8+(G124-Hesaplama!$J$7)*0.0021,IF(G124&gt;Hesaplama!$I$9,Hesaplama!$K$9))))))</f>
        <v>1235.78</v>
      </c>
      <c r="M124" s="10">
        <f t="shared" si="6"/>
        <v>1235.78</v>
      </c>
      <c r="O124" s="10">
        <f t="shared" si="7"/>
        <v>0</v>
      </c>
    </row>
    <row r="125" spans="1:15" ht="15.75" x14ac:dyDescent="0.5">
      <c r="A125" s="21">
        <f>IF('Toplu Liste Oluşturma'!C125 =Tablolar!$A$2,1, IF('Toplu Liste Oluşturma'!C125 =Tablolar!$A$3,2, IF('Toplu Liste Oluşturma'!C125 =Tablolar!$A$4,3, IF('Toplu Liste Oluşturma'!C125 =Tablolar!$A$5,4,0))))</f>
        <v>1</v>
      </c>
      <c r="B125" s="144" t="str">
        <f t="shared" si="4"/>
        <v>Binek, Hafif Ticari, Motorsiklet</v>
      </c>
      <c r="C125" s="144"/>
      <c r="D125" s="21">
        <f>IF('Toplu Liste Oluşturma'!G125 =Tablolar!$A$8,1, IF('Toplu Liste Oluşturma'!G125 =Tablolar!$A$9,2, IF('Toplu Liste Oluşturma'!G125 =Tablolar!$A$10,3, 0)))</f>
        <v>2</v>
      </c>
      <c r="E125" s="12" t="str">
        <f t="shared" si="5"/>
        <v>Şehir İçi Fiili Ekspertiz</v>
      </c>
      <c r="F125" s="12"/>
      <c r="G125" s="68">
        <f>'Toplu Liste Oluşturma'!B125</f>
        <v>0</v>
      </c>
      <c r="K125" s="70">
        <f>IF(G125&lt;=Hesaplama!$J$4,Hesaplama!$K$4,IF(AND(G125&gt;Hesaplama!$I$5,G125&lt;=Hesaplama!$J$5),Hesaplama!$K$5+(G125-Hesaplama!$J$4)*0.025,IF(AND(G125&gt;Hesaplama!$I$6,G125&lt;=Hesaplama!$J$6),Hesaplama!$K$6+(G125-Hesaplama!$J$5)*0.022,IF(AND(G125&gt;Hesaplama!$I$7,G125&lt;=Hesaplama!$J$7),Hesaplama!$K$7+(G125-Hesaplama!$J$6)*0.02,IF(AND(G125&gt;Hesaplama!$I$8,G125&lt;=Hesaplama!$J$8),Hesaplama!$K$8+(G125-Hesaplama!$J$7)*0.0021,IF(G125&gt;Hesaplama!$I$9,Hesaplama!$K$9))))))</f>
        <v>1235.78</v>
      </c>
      <c r="M125" s="10">
        <f t="shared" si="6"/>
        <v>1235.78</v>
      </c>
      <c r="O125" s="10">
        <f t="shared" si="7"/>
        <v>0</v>
      </c>
    </row>
    <row r="126" spans="1:15" ht="15.75" x14ac:dyDescent="0.5">
      <c r="A126" s="21">
        <f>IF('Toplu Liste Oluşturma'!C126 =Tablolar!$A$2,1, IF('Toplu Liste Oluşturma'!C126 =Tablolar!$A$3,2, IF('Toplu Liste Oluşturma'!C126 =Tablolar!$A$4,3, IF('Toplu Liste Oluşturma'!C126 =Tablolar!$A$5,4,0))))</f>
        <v>1</v>
      </c>
      <c r="B126" s="144" t="str">
        <f t="shared" si="4"/>
        <v>Binek, Hafif Ticari, Motorsiklet</v>
      </c>
      <c r="C126" s="144"/>
      <c r="D126" s="21">
        <f>IF('Toplu Liste Oluşturma'!G126 =Tablolar!$A$8,1, IF('Toplu Liste Oluşturma'!G126 =Tablolar!$A$9,2, IF('Toplu Liste Oluşturma'!G126 =Tablolar!$A$10,3, 0)))</f>
        <v>2</v>
      </c>
      <c r="E126" s="12" t="str">
        <f t="shared" si="5"/>
        <v>Şehir İçi Fiili Ekspertiz</v>
      </c>
      <c r="F126" s="12"/>
      <c r="G126" s="68">
        <f>'Toplu Liste Oluşturma'!B126</f>
        <v>0</v>
      </c>
      <c r="K126" s="70">
        <f>IF(G126&lt;=Hesaplama!$J$4,Hesaplama!$K$4,IF(AND(G126&gt;Hesaplama!$I$5,G126&lt;=Hesaplama!$J$5),Hesaplama!$K$5+(G126-Hesaplama!$J$4)*0.025,IF(AND(G126&gt;Hesaplama!$I$6,G126&lt;=Hesaplama!$J$6),Hesaplama!$K$6+(G126-Hesaplama!$J$5)*0.022,IF(AND(G126&gt;Hesaplama!$I$7,G126&lt;=Hesaplama!$J$7),Hesaplama!$K$7+(G126-Hesaplama!$J$6)*0.02,IF(AND(G126&gt;Hesaplama!$I$8,G126&lt;=Hesaplama!$J$8),Hesaplama!$K$8+(G126-Hesaplama!$J$7)*0.0021,IF(G126&gt;Hesaplama!$I$9,Hesaplama!$K$9))))))</f>
        <v>1235.78</v>
      </c>
      <c r="M126" s="10">
        <f t="shared" si="6"/>
        <v>1235.78</v>
      </c>
      <c r="O126" s="10">
        <f t="shared" si="7"/>
        <v>0</v>
      </c>
    </row>
    <row r="127" spans="1:15" ht="15.75" x14ac:dyDescent="0.5">
      <c r="A127" s="21">
        <f>IF('Toplu Liste Oluşturma'!C127 =Tablolar!$A$2,1, IF('Toplu Liste Oluşturma'!C127 =Tablolar!$A$3,2, IF('Toplu Liste Oluşturma'!C127 =Tablolar!$A$4,3, IF('Toplu Liste Oluşturma'!C127 =Tablolar!$A$5,4,0))))</f>
        <v>1</v>
      </c>
      <c r="B127" s="144" t="str">
        <f t="shared" si="4"/>
        <v>Binek, Hafif Ticari, Motorsiklet</v>
      </c>
      <c r="C127" s="144"/>
      <c r="D127" s="21">
        <f>IF('Toplu Liste Oluşturma'!G127 =Tablolar!$A$8,1, IF('Toplu Liste Oluşturma'!G127 =Tablolar!$A$9,2, IF('Toplu Liste Oluşturma'!G127 =Tablolar!$A$10,3, 0)))</f>
        <v>2</v>
      </c>
      <c r="E127" s="12" t="str">
        <f t="shared" si="5"/>
        <v>Şehir İçi Fiili Ekspertiz</v>
      </c>
      <c r="F127" s="12"/>
      <c r="G127" s="68">
        <f>'Toplu Liste Oluşturma'!B127</f>
        <v>0</v>
      </c>
      <c r="K127" s="70">
        <f>IF(G127&lt;=Hesaplama!$J$4,Hesaplama!$K$4,IF(AND(G127&gt;Hesaplama!$I$5,G127&lt;=Hesaplama!$J$5),Hesaplama!$K$5+(G127-Hesaplama!$J$4)*0.025,IF(AND(G127&gt;Hesaplama!$I$6,G127&lt;=Hesaplama!$J$6),Hesaplama!$K$6+(G127-Hesaplama!$J$5)*0.022,IF(AND(G127&gt;Hesaplama!$I$7,G127&lt;=Hesaplama!$J$7),Hesaplama!$K$7+(G127-Hesaplama!$J$6)*0.02,IF(AND(G127&gt;Hesaplama!$I$8,G127&lt;=Hesaplama!$J$8),Hesaplama!$K$8+(G127-Hesaplama!$J$7)*0.0021,IF(G127&gt;Hesaplama!$I$9,Hesaplama!$K$9))))))</f>
        <v>1235.78</v>
      </c>
      <c r="M127" s="10">
        <f t="shared" si="6"/>
        <v>1235.78</v>
      </c>
      <c r="O127" s="10">
        <f t="shared" si="7"/>
        <v>0</v>
      </c>
    </row>
    <row r="128" spans="1:15" ht="15.75" x14ac:dyDescent="0.5">
      <c r="A128" s="21">
        <f>IF('Toplu Liste Oluşturma'!C128 =Tablolar!$A$2,1, IF('Toplu Liste Oluşturma'!C128 =Tablolar!$A$3,2, IF('Toplu Liste Oluşturma'!C128 =Tablolar!$A$4,3, IF('Toplu Liste Oluşturma'!C128 =Tablolar!$A$5,4,0))))</f>
        <v>1</v>
      </c>
      <c r="B128" s="144" t="str">
        <f t="shared" si="4"/>
        <v>Binek, Hafif Ticari, Motorsiklet</v>
      </c>
      <c r="C128" s="144"/>
      <c r="D128" s="21">
        <f>IF('Toplu Liste Oluşturma'!G128 =Tablolar!$A$8,1, IF('Toplu Liste Oluşturma'!G128 =Tablolar!$A$9,2, IF('Toplu Liste Oluşturma'!G128 =Tablolar!$A$10,3, 0)))</f>
        <v>2</v>
      </c>
      <c r="E128" s="12" t="str">
        <f t="shared" si="5"/>
        <v>Şehir İçi Fiili Ekspertiz</v>
      </c>
      <c r="F128" s="12"/>
      <c r="G128" s="68">
        <f>'Toplu Liste Oluşturma'!B128</f>
        <v>0</v>
      </c>
      <c r="K128" s="70">
        <f>IF(G128&lt;=Hesaplama!$J$4,Hesaplama!$K$4,IF(AND(G128&gt;Hesaplama!$I$5,G128&lt;=Hesaplama!$J$5),Hesaplama!$K$5+(G128-Hesaplama!$J$4)*0.025,IF(AND(G128&gt;Hesaplama!$I$6,G128&lt;=Hesaplama!$J$6),Hesaplama!$K$6+(G128-Hesaplama!$J$5)*0.022,IF(AND(G128&gt;Hesaplama!$I$7,G128&lt;=Hesaplama!$J$7),Hesaplama!$K$7+(G128-Hesaplama!$J$6)*0.02,IF(AND(G128&gt;Hesaplama!$I$8,G128&lt;=Hesaplama!$J$8),Hesaplama!$K$8+(G128-Hesaplama!$J$7)*0.0021,IF(G128&gt;Hesaplama!$I$9,Hesaplama!$K$9))))))</f>
        <v>1235.78</v>
      </c>
      <c r="M128" s="10">
        <f t="shared" si="6"/>
        <v>1235.78</v>
      </c>
      <c r="O128" s="10">
        <f t="shared" si="7"/>
        <v>0</v>
      </c>
    </row>
    <row r="129" spans="1:15" ht="15.75" x14ac:dyDescent="0.5">
      <c r="A129" s="21">
        <f>IF('Toplu Liste Oluşturma'!C129 =Tablolar!$A$2,1, IF('Toplu Liste Oluşturma'!C129 =Tablolar!$A$3,2, IF('Toplu Liste Oluşturma'!C129 =Tablolar!$A$4,3, IF('Toplu Liste Oluşturma'!C129 =Tablolar!$A$5,4,0))))</f>
        <v>1</v>
      </c>
      <c r="B129" s="144" t="str">
        <f t="shared" si="4"/>
        <v>Binek, Hafif Ticari, Motorsiklet</v>
      </c>
      <c r="C129" s="144"/>
      <c r="D129" s="21">
        <f>IF('Toplu Liste Oluşturma'!G129 =Tablolar!$A$8,1, IF('Toplu Liste Oluşturma'!G129 =Tablolar!$A$9,2, IF('Toplu Liste Oluşturma'!G129 =Tablolar!$A$10,3, 0)))</f>
        <v>2</v>
      </c>
      <c r="E129" s="12" t="str">
        <f t="shared" si="5"/>
        <v>Şehir İçi Fiili Ekspertiz</v>
      </c>
      <c r="F129" s="12"/>
      <c r="G129" s="68">
        <f>'Toplu Liste Oluşturma'!B129</f>
        <v>0</v>
      </c>
      <c r="K129" s="70">
        <f>IF(G129&lt;=Hesaplama!$J$4,Hesaplama!$K$4,IF(AND(G129&gt;Hesaplama!$I$5,G129&lt;=Hesaplama!$J$5),Hesaplama!$K$5+(G129-Hesaplama!$J$4)*0.025,IF(AND(G129&gt;Hesaplama!$I$6,G129&lt;=Hesaplama!$J$6),Hesaplama!$K$6+(G129-Hesaplama!$J$5)*0.022,IF(AND(G129&gt;Hesaplama!$I$7,G129&lt;=Hesaplama!$J$7),Hesaplama!$K$7+(G129-Hesaplama!$J$6)*0.02,IF(AND(G129&gt;Hesaplama!$I$8,G129&lt;=Hesaplama!$J$8),Hesaplama!$K$8+(G129-Hesaplama!$J$7)*0.0021,IF(G129&gt;Hesaplama!$I$9,Hesaplama!$K$9))))))</f>
        <v>1235.78</v>
      </c>
      <c r="M129" s="10">
        <f t="shared" si="6"/>
        <v>1235.78</v>
      </c>
      <c r="O129" s="10">
        <f t="shared" si="7"/>
        <v>0</v>
      </c>
    </row>
    <row r="130" spans="1:15" ht="15.75" x14ac:dyDescent="0.5">
      <c r="A130" s="21">
        <f>IF('Toplu Liste Oluşturma'!C130 =Tablolar!$A$2,1, IF('Toplu Liste Oluşturma'!C130 =Tablolar!$A$3,2, IF('Toplu Liste Oluşturma'!C130 =Tablolar!$A$4,3, IF('Toplu Liste Oluşturma'!C130 =Tablolar!$A$5,4,0))))</f>
        <v>1</v>
      </c>
      <c r="B130" s="144" t="str">
        <f t="shared" si="4"/>
        <v>Binek, Hafif Ticari, Motorsiklet</v>
      </c>
      <c r="C130" s="144"/>
      <c r="D130" s="21">
        <f>IF('Toplu Liste Oluşturma'!G130 =Tablolar!$A$8,1, IF('Toplu Liste Oluşturma'!G130 =Tablolar!$A$9,2, IF('Toplu Liste Oluşturma'!G130 =Tablolar!$A$10,3, 0)))</f>
        <v>2</v>
      </c>
      <c r="E130" s="12" t="str">
        <f t="shared" si="5"/>
        <v>Şehir İçi Fiili Ekspertiz</v>
      </c>
      <c r="F130" s="12"/>
      <c r="G130" s="68">
        <f>'Toplu Liste Oluşturma'!B130</f>
        <v>0</v>
      </c>
      <c r="K130" s="70">
        <f>IF(G130&lt;=Hesaplama!$J$4,Hesaplama!$K$4,IF(AND(G130&gt;Hesaplama!$I$5,G130&lt;=Hesaplama!$J$5),Hesaplama!$K$5+(G130-Hesaplama!$J$4)*0.025,IF(AND(G130&gt;Hesaplama!$I$6,G130&lt;=Hesaplama!$J$6),Hesaplama!$K$6+(G130-Hesaplama!$J$5)*0.022,IF(AND(G130&gt;Hesaplama!$I$7,G130&lt;=Hesaplama!$J$7),Hesaplama!$K$7+(G130-Hesaplama!$J$6)*0.02,IF(AND(G130&gt;Hesaplama!$I$8,G130&lt;=Hesaplama!$J$8),Hesaplama!$K$8+(G130-Hesaplama!$J$7)*0.0021,IF(G130&gt;Hesaplama!$I$9,Hesaplama!$K$9))))))</f>
        <v>1235.78</v>
      </c>
      <c r="M130" s="10">
        <f t="shared" si="6"/>
        <v>1235.78</v>
      </c>
      <c r="O130" s="10">
        <f t="shared" si="7"/>
        <v>0</v>
      </c>
    </row>
    <row r="131" spans="1:15" ht="15.75" x14ac:dyDescent="0.5">
      <c r="A131" s="21">
        <f>IF('Toplu Liste Oluşturma'!C131 =Tablolar!$A$2,1, IF('Toplu Liste Oluşturma'!C131 =Tablolar!$A$3,2, IF('Toplu Liste Oluşturma'!C131 =Tablolar!$A$4,3, IF('Toplu Liste Oluşturma'!C131 =Tablolar!$A$5,4,0))))</f>
        <v>1</v>
      </c>
      <c r="B131" s="144" t="str">
        <f t="shared" ref="B131:B194" si="8">IF(A131=1,"Binek, Hafif Ticari, Motorsiklet",IF(A131=2,"Ağır Vasıta","İş Makinesi"))</f>
        <v>Binek, Hafif Ticari, Motorsiklet</v>
      </c>
      <c r="C131" s="144"/>
      <c r="D131" s="21">
        <f>IF('Toplu Liste Oluşturma'!G131 =Tablolar!$A$8,1, IF('Toplu Liste Oluşturma'!G131 =Tablolar!$A$9,2, IF('Toplu Liste Oluşturma'!G131 =Tablolar!$A$10,3, 0)))</f>
        <v>2</v>
      </c>
      <c r="E131" s="12" t="str">
        <f t="shared" ref="E131:E194" si="9">IF(D131=1,"Uzaktan Ekspertiz",IF(D131=2,"Şehir İçi Fiili Ekspertiz","Sehir Dışı Fiili Ekspertiz"))</f>
        <v>Şehir İçi Fiili Ekspertiz</v>
      </c>
      <c r="F131" s="12"/>
      <c r="G131" s="68">
        <f>'Toplu Liste Oluşturma'!B131</f>
        <v>0</v>
      </c>
      <c r="K131" s="70">
        <f>IF(G131&lt;=Hesaplama!$J$4,Hesaplama!$K$4,IF(AND(G131&gt;Hesaplama!$I$5,G131&lt;=Hesaplama!$J$5),Hesaplama!$K$5+(G131-Hesaplama!$J$4)*0.025,IF(AND(G131&gt;Hesaplama!$I$6,G131&lt;=Hesaplama!$J$6),Hesaplama!$K$6+(G131-Hesaplama!$J$5)*0.022,IF(AND(G131&gt;Hesaplama!$I$7,G131&lt;=Hesaplama!$J$7),Hesaplama!$K$7+(G131-Hesaplama!$J$6)*0.02,IF(AND(G131&gt;Hesaplama!$I$8,G131&lt;=Hesaplama!$J$8),Hesaplama!$K$8+(G131-Hesaplama!$J$7)*0.0021,IF(G131&gt;Hesaplama!$I$9,Hesaplama!$K$9))))))</f>
        <v>1235.78</v>
      </c>
      <c r="M131" s="10">
        <f t="shared" ref="M131:M194" si="10">IF(D131=1, IF(A131=1,K131,IF(A131=2,K131*1.5,IF(A131=3,K131*2.2,IF(A131=4,K131*1.5))))*(2/3), IF(A131=1,K131,IF(A131=2,K131*1.5,IF(A131=3,K131*2.2,IF(A131=4,K131*1.5)))))</f>
        <v>1235.78</v>
      </c>
      <c r="O131" s="10">
        <f t="shared" ref="O131:O194" si="11">IF(D131=1,M131-M131,IF(D131=2,M131-M131,IF(D131=3,M131*0.25)))</f>
        <v>0</v>
      </c>
    </row>
    <row r="132" spans="1:15" ht="15.75" x14ac:dyDescent="0.5">
      <c r="A132" s="21">
        <f>IF('Toplu Liste Oluşturma'!C132 =Tablolar!$A$2,1, IF('Toplu Liste Oluşturma'!C132 =Tablolar!$A$3,2, IF('Toplu Liste Oluşturma'!C132 =Tablolar!$A$4,3, IF('Toplu Liste Oluşturma'!C132 =Tablolar!$A$5,4,0))))</f>
        <v>1</v>
      </c>
      <c r="B132" s="144" t="str">
        <f t="shared" si="8"/>
        <v>Binek, Hafif Ticari, Motorsiklet</v>
      </c>
      <c r="C132" s="144"/>
      <c r="D132" s="21">
        <f>IF('Toplu Liste Oluşturma'!G132 =Tablolar!$A$8,1, IF('Toplu Liste Oluşturma'!G132 =Tablolar!$A$9,2, IF('Toplu Liste Oluşturma'!G132 =Tablolar!$A$10,3, 0)))</f>
        <v>2</v>
      </c>
      <c r="E132" s="12" t="str">
        <f t="shared" si="9"/>
        <v>Şehir İçi Fiili Ekspertiz</v>
      </c>
      <c r="F132" s="12"/>
      <c r="G132" s="68">
        <f>'Toplu Liste Oluşturma'!B132</f>
        <v>0</v>
      </c>
      <c r="K132" s="70">
        <f>IF(G132&lt;=Hesaplama!$J$4,Hesaplama!$K$4,IF(AND(G132&gt;Hesaplama!$I$5,G132&lt;=Hesaplama!$J$5),Hesaplama!$K$5+(G132-Hesaplama!$J$4)*0.025,IF(AND(G132&gt;Hesaplama!$I$6,G132&lt;=Hesaplama!$J$6),Hesaplama!$K$6+(G132-Hesaplama!$J$5)*0.022,IF(AND(G132&gt;Hesaplama!$I$7,G132&lt;=Hesaplama!$J$7),Hesaplama!$K$7+(G132-Hesaplama!$J$6)*0.02,IF(AND(G132&gt;Hesaplama!$I$8,G132&lt;=Hesaplama!$J$8),Hesaplama!$K$8+(G132-Hesaplama!$J$7)*0.0021,IF(G132&gt;Hesaplama!$I$9,Hesaplama!$K$9))))))</f>
        <v>1235.78</v>
      </c>
      <c r="M132" s="10">
        <f t="shared" si="10"/>
        <v>1235.78</v>
      </c>
      <c r="O132" s="10">
        <f t="shared" si="11"/>
        <v>0</v>
      </c>
    </row>
    <row r="133" spans="1:15" ht="15.75" x14ac:dyDescent="0.5">
      <c r="A133" s="21">
        <f>IF('Toplu Liste Oluşturma'!C133 =Tablolar!$A$2,1, IF('Toplu Liste Oluşturma'!C133 =Tablolar!$A$3,2, IF('Toplu Liste Oluşturma'!C133 =Tablolar!$A$4,3, IF('Toplu Liste Oluşturma'!C133 =Tablolar!$A$5,4,0))))</f>
        <v>1</v>
      </c>
      <c r="B133" s="144" t="str">
        <f t="shared" si="8"/>
        <v>Binek, Hafif Ticari, Motorsiklet</v>
      </c>
      <c r="C133" s="144"/>
      <c r="D133" s="21">
        <f>IF('Toplu Liste Oluşturma'!G133 =Tablolar!$A$8,1, IF('Toplu Liste Oluşturma'!G133 =Tablolar!$A$9,2, IF('Toplu Liste Oluşturma'!G133 =Tablolar!$A$10,3, 0)))</f>
        <v>2</v>
      </c>
      <c r="E133" s="12" t="str">
        <f t="shared" si="9"/>
        <v>Şehir İçi Fiili Ekspertiz</v>
      </c>
      <c r="F133" s="12"/>
      <c r="G133" s="68">
        <f>'Toplu Liste Oluşturma'!B133</f>
        <v>0</v>
      </c>
      <c r="K133" s="70">
        <f>IF(G133&lt;=Hesaplama!$J$4,Hesaplama!$K$4,IF(AND(G133&gt;Hesaplama!$I$5,G133&lt;=Hesaplama!$J$5),Hesaplama!$K$5+(G133-Hesaplama!$J$4)*0.025,IF(AND(G133&gt;Hesaplama!$I$6,G133&lt;=Hesaplama!$J$6),Hesaplama!$K$6+(G133-Hesaplama!$J$5)*0.022,IF(AND(G133&gt;Hesaplama!$I$7,G133&lt;=Hesaplama!$J$7),Hesaplama!$K$7+(G133-Hesaplama!$J$6)*0.02,IF(AND(G133&gt;Hesaplama!$I$8,G133&lt;=Hesaplama!$J$8),Hesaplama!$K$8+(G133-Hesaplama!$J$7)*0.0021,IF(G133&gt;Hesaplama!$I$9,Hesaplama!$K$9))))))</f>
        <v>1235.78</v>
      </c>
      <c r="M133" s="10">
        <f t="shared" si="10"/>
        <v>1235.78</v>
      </c>
      <c r="O133" s="10">
        <f t="shared" si="11"/>
        <v>0</v>
      </c>
    </row>
    <row r="134" spans="1:15" ht="15.75" x14ac:dyDescent="0.5">
      <c r="A134" s="21">
        <f>IF('Toplu Liste Oluşturma'!C134 =Tablolar!$A$2,1, IF('Toplu Liste Oluşturma'!C134 =Tablolar!$A$3,2, IF('Toplu Liste Oluşturma'!C134 =Tablolar!$A$4,3, IF('Toplu Liste Oluşturma'!C134 =Tablolar!$A$5,4,0))))</f>
        <v>1</v>
      </c>
      <c r="B134" s="144" t="str">
        <f t="shared" si="8"/>
        <v>Binek, Hafif Ticari, Motorsiklet</v>
      </c>
      <c r="C134" s="144"/>
      <c r="D134" s="21">
        <f>IF('Toplu Liste Oluşturma'!G134 =Tablolar!$A$8,1, IF('Toplu Liste Oluşturma'!G134 =Tablolar!$A$9,2, IF('Toplu Liste Oluşturma'!G134 =Tablolar!$A$10,3, 0)))</f>
        <v>2</v>
      </c>
      <c r="E134" s="12" t="str">
        <f t="shared" si="9"/>
        <v>Şehir İçi Fiili Ekspertiz</v>
      </c>
      <c r="F134" s="12"/>
      <c r="G134" s="68">
        <f>'Toplu Liste Oluşturma'!B134</f>
        <v>0</v>
      </c>
      <c r="K134" s="70">
        <f>IF(G134&lt;=Hesaplama!$J$4,Hesaplama!$K$4,IF(AND(G134&gt;Hesaplama!$I$5,G134&lt;=Hesaplama!$J$5),Hesaplama!$K$5+(G134-Hesaplama!$J$4)*0.025,IF(AND(G134&gt;Hesaplama!$I$6,G134&lt;=Hesaplama!$J$6),Hesaplama!$K$6+(G134-Hesaplama!$J$5)*0.022,IF(AND(G134&gt;Hesaplama!$I$7,G134&lt;=Hesaplama!$J$7),Hesaplama!$K$7+(G134-Hesaplama!$J$6)*0.02,IF(AND(G134&gt;Hesaplama!$I$8,G134&lt;=Hesaplama!$J$8),Hesaplama!$K$8+(G134-Hesaplama!$J$7)*0.0021,IF(G134&gt;Hesaplama!$I$9,Hesaplama!$K$9))))))</f>
        <v>1235.78</v>
      </c>
      <c r="M134" s="10">
        <f t="shared" si="10"/>
        <v>1235.78</v>
      </c>
      <c r="O134" s="10">
        <f t="shared" si="11"/>
        <v>0</v>
      </c>
    </row>
    <row r="135" spans="1:15" ht="15.75" x14ac:dyDescent="0.5">
      <c r="A135" s="21">
        <f>IF('Toplu Liste Oluşturma'!C135 =Tablolar!$A$2,1, IF('Toplu Liste Oluşturma'!C135 =Tablolar!$A$3,2, IF('Toplu Liste Oluşturma'!C135 =Tablolar!$A$4,3, IF('Toplu Liste Oluşturma'!C135 =Tablolar!$A$5,4,0))))</f>
        <v>1</v>
      </c>
      <c r="B135" s="144" t="str">
        <f t="shared" si="8"/>
        <v>Binek, Hafif Ticari, Motorsiklet</v>
      </c>
      <c r="C135" s="144"/>
      <c r="D135" s="21">
        <f>IF('Toplu Liste Oluşturma'!G135 =Tablolar!$A$8,1, IF('Toplu Liste Oluşturma'!G135 =Tablolar!$A$9,2, IF('Toplu Liste Oluşturma'!G135 =Tablolar!$A$10,3, 0)))</f>
        <v>2</v>
      </c>
      <c r="E135" s="12" t="str">
        <f t="shared" si="9"/>
        <v>Şehir İçi Fiili Ekspertiz</v>
      </c>
      <c r="F135" s="12"/>
      <c r="G135" s="68">
        <f>'Toplu Liste Oluşturma'!B135</f>
        <v>0</v>
      </c>
      <c r="K135" s="70">
        <f>IF(G135&lt;=Hesaplama!$J$4,Hesaplama!$K$4,IF(AND(G135&gt;Hesaplama!$I$5,G135&lt;=Hesaplama!$J$5),Hesaplama!$K$5+(G135-Hesaplama!$J$4)*0.025,IF(AND(G135&gt;Hesaplama!$I$6,G135&lt;=Hesaplama!$J$6),Hesaplama!$K$6+(G135-Hesaplama!$J$5)*0.022,IF(AND(G135&gt;Hesaplama!$I$7,G135&lt;=Hesaplama!$J$7),Hesaplama!$K$7+(G135-Hesaplama!$J$6)*0.02,IF(AND(G135&gt;Hesaplama!$I$8,G135&lt;=Hesaplama!$J$8),Hesaplama!$K$8+(G135-Hesaplama!$J$7)*0.0021,IF(G135&gt;Hesaplama!$I$9,Hesaplama!$K$9))))))</f>
        <v>1235.78</v>
      </c>
      <c r="M135" s="10">
        <f t="shared" si="10"/>
        <v>1235.78</v>
      </c>
      <c r="O135" s="10">
        <f t="shared" si="11"/>
        <v>0</v>
      </c>
    </row>
    <row r="136" spans="1:15" ht="15.75" x14ac:dyDescent="0.5">
      <c r="A136" s="21">
        <f>IF('Toplu Liste Oluşturma'!C136 =Tablolar!$A$2,1, IF('Toplu Liste Oluşturma'!C136 =Tablolar!$A$3,2, IF('Toplu Liste Oluşturma'!C136 =Tablolar!$A$4,3, IF('Toplu Liste Oluşturma'!C136 =Tablolar!$A$5,4,0))))</f>
        <v>1</v>
      </c>
      <c r="B136" s="144" t="str">
        <f t="shared" si="8"/>
        <v>Binek, Hafif Ticari, Motorsiklet</v>
      </c>
      <c r="C136" s="144"/>
      <c r="D136" s="21">
        <f>IF('Toplu Liste Oluşturma'!G136 =Tablolar!$A$8,1, IF('Toplu Liste Oluşturma'!G136 =Tablolar!$A$9,2, IF('Toplu Liste Oluşturma'!G136 =Tablolar!$A$10,3, 0)))</f>
        <v>2</v>
      </c>
      <c r="E136" s="12" t="str">
        <f t="shared" si="9"/>
        <v>Şehir İçi Fiili Ekspertiz</v>
      </c>
      <c r="F136" s="12"/>
      <c r="G136" s="68">
        <f>'Toplu Liste Oluşturma'!B136</f>
        <v>0</v>
      </c>
      <c r="K136" s="70">
        <f>IF(G136&lt;=Hesaplama!$J$4,Hesaplama!$K$4,IF(AND(G136&gt;Hesaplama!$I$5,G136&lt;=Hesaplama!$J$5),Hesaplama!$K$5+(G136-Hesaplama!$J$4)*0.025,IF(AND(G136&gt;Hesaplama!$I$6,G136&lt;=Hesaplama!$J$6),Hesaplama!$K$6+(G136-Hesaplama!$J$5)*0.022,IF(AND(G136&gt;Hesaplama!$I$7,G136&lt;=Hesaplama!$J$7),Hesaplama!$K$7+(G136-Hesaplama!$J$6)*0.02,IF(AND(G136&gt;Hesaplama!$I$8,G136&lt;=Hesaplama!$J$8),Hesaplama!$K$8+(G136-Hesaplama!$J$7)*0.0021,IF(G136&gt;Hesaplama!$I$9,Hesaplama!$K$9))))))</f>
        <v>1235.78</v>
      </c>
      <c r="M136" s="10">
        <f t="shared" si="10"/>
        <v>1235.78</v>
      </c>
      <c r="O136" s="10">
        <f t="shared" si="11"/>
        <v>0</v>
      </c>
    </row>
    <row r="137" spans="1:15" ht="15.75" x14ac:dyDescent="0.5">
      <c r="A137" s="21">
        <f>IF('Toplu Liste Oluşturma'!C137 =Tablolar!$A$2,1, IF('Toplu Liste Oluşturma'!C137 =Tablolar!$A$3,2, IF('Toplu Liste Oluşturma'!C137 =Tablolar!$A$4,3, IF('Toplu Liste Oluşturma'!C137 =Tablolar!$A$5,4,0))))</f>
        <v>1</v>
      </c>
      <c r="B137" s="144" t="str">
        <f t="shared" si="8"/>
        <v>Binek, Hafif Ticari, Motorsiklet</v>
      </c>
      <c r="C137" s="144"/>
      <c r="D137" s="21">
        <f>IF('Toplu Liste Oluşturma'!G137 =Tablolar!$A$8,1, IF('Toplu Liste Oluşturma'!G137 =Tablolar!$A$9,2, IF('Toplu Liste Oluşturma'!G137 =Tablolar!$A$10,3, 0)))</f>
        <v>2</v>
      </c>
      <c r="E137" s="12" t="str">
        <f t="shared" si="9"/>
        <v>Şehir İçi Fiili Ekspertiz</v>
      </c>
      <c r="F137" s="12"/>
      <c r="G137" s="68">
        <f>'Toplu Liste Oluşturma'!B137</f>
        <v>0</v>
      </c>
      <c r="K137" s="70">
        <f>IF(G137&lt;=Hesaplama!$J$4,Hesaplama!$K$4,IF(AND(G137&gt;Hesaplama!$I$5,G137&lt;=Hesaplama!$J$5),Hesaplama!$K$5+(G137-Hesaplama!$J$4)*0.025,IF(AND(G137&gt;Hesaplama!$I$6,G137&lt;=Hesaplama!$J$6),Hesaplama!$K$6+(G137-Hesaplama!$J$5)*0.022,IF(AND(G137&gt;Hesaplama!$I$7,G137&lt;=Hesaplama!$J$7),Hesaplama!$K$7+(G137-Hesaplama!$J$6)*0.02,IF(AND(G137&gt;Hesaplama!$I$8,G137&lt;=Hesaplama!$J$8),Hesaplama!$K$8+(G137-Hesaplama!$J$7)*0.0021,IF(G137&gt;Hesaplama!$I$9,Hesaplama!$K$9))))))</f>
        <v>1235.78</v>
      </c>
      <c r="M137" s="10">
        <f t="shared" si="10"/>
        <v>1235.78</v>
      </c>
      <c r="O137" s="10">
        <f t="shared" si="11"/>
        <v>0</v>
      </c>
    </row>
    <row r="138" spans="1:15" ht="15.75" x14ac:dyDescent="0.5">
      <c r="A138" s="21">
        <f>IF('Toplu Liste Oluşturma'!C138 =Tablolar!$A$2,1, IF('Toplu Liste Oluşturma'!C138 =Tablolar!$A$3,2, IF('Toplu Liste Oluşturma'!C138 =Tablolar!$A$4,3, IF('Toplu Liste Oluşturma'!C138 =Tablolar!$A$5,4,0))))</f>
        <v>1</v>
      </c>
      <c r="B138" s="144" t="str">
        <f t="shared" si="8"/>
        <v>Binek, Hafif Ticari, Motorsiklet</v>
      </c>
      <c r="C138" s="144"/>
      <c r="D138" s="21">
        <f>IF('Toplu Liste Oluşturma'!G138 =Tablolar!$A$8,1, IF('Toplu Liste Oluşturma'!G138 =Tablolar!$A$9,2, IF('Toplu Liste Oluşturma'!G138 =Tablolar!$A$10,3, 0)))</f>
        <v>2</v>
      </c>
      <c r="E138" s="12" t="str">
        <f t="shared" si="9"/>
        <v>Şehir İçi Fiili Ekspertiz</v>
      </c>
      <c r="F138" s="12"/>
      <c r="G138" s="68">
        <f>'Toplu Liste Oluşturma'!B138</f>
        <v>0</v>
      </c>
      <c r="K138" s="70">
        <f>IF(G138&lt;=Hesaplama!$J$4,Hesaplama!$K$4,IF(AND(G138&gt;Hesaplama!$I$5,G138&lt;=Hesaplama!$J$5),Hesaplama!$K$5+(G138-Hesaplama!$J$4)*0.025,IF(AND(G138&gt;Hesaplama!$I$6,G138&lt;=Hesaplama!$J$6),Hesaplama!$K$6+(G138-Hesaplama!$J$5)*0.022,IF(AND(G138&gt;Hesaplama!$I$7,G138&lt;=Hesaplama!$J$7),Hesaplama!$K$7+(G138-Hesaplama!$J$6)*0.02,IF(AND(G138&gt;Hesaplama!$I$8,G138&lt;=Hesaplama!$J$8),Hesaplama!$K$8+(G138-Hesaplama!$J$7)*0.0021,IF(G138&gt;Hesaplama!$I$9,Hesaplama!$K$9))))))</f>
        <v>1235.78</v>
      </c>
      <c r="M138" s="10">
        <f t="shared" si="10"/>
        <v>1235.78</v>
      </c>
      <c r="O138" s="10">
        <f t="shared" si="11"/>
        <v>0</v>
      </c>
    </row>
    <row r="139" spans="1:15" ht="15.75" x14ac:dyDescent="0.5">
      <c r="A139" s="21">
        <f>IF('Toplu Liste Oluşturma'!C139 =Tablolar!$A$2,1, IF('Toplu Liste Oluşturma'!C139 =Tablolar!$A$3,2, IF('Toplu Liste Oluşturma'!C139 =Tablolar!$A$4,3, IF('Toplu Liste Oluşturma'!C139 =Tablolar!$A$5,4,0))))</f>
        <v>1</v>
      </c>
      <c r="B139" s="144" t="str">
        <f t="shared" si="8"/>
        <v>Binek, Hafif Ticari, Motorsiklet</v>
      </c>
      <c r="C139" s="144"/>
      <c r="D139" s="21">
        <f>IF('Toplu Liste Oluşturma'!G139 =Tablolar!$A$8,1, IF('Toplu Liste Oluşturma'!G139 =Tablolar!$A$9,2, IF('Toplu Liste Oluşturma'!G139 =Tablolar!$A$10,3, 0)))</f>
        <v>2</v>
      </c>
      <c r="E139" s="12" t="str">
        <f t="shared" si="9"/>
        <v>Şehir İçi Fiili Ekspertiz</v>
      </c>
      <c r="F139" s="12"/>
      <c r="G139" s="68">
        <f>'Toplu Liste Oluşturma'!B139</f>
        <v>0</v>
      </c>
      <c r="K139" s="70">
        <f>IF(G139&lt;=Hesaplama!$J$4,Hesaplama!$K$4,IF(AND(G139&gt;Hesaplama!$I$5,G139&lt;=Hesaplama!$J$5),Hesaplama!$K$5+(G139-Hesaplama!$J$4)*0.025,IF(AND(G139&gt;Hesaplama!$I$6,G139&lt;=Hesaplama!$J$6),Hesaplama!$K$6+(G139-Hesaplama!$J$5)*0.022,IF(AND(G139&gt;Hesaplama!$I$7,G139&lt;=Hesaplama!$J$7),Hesaplama!$K$7+(G139-Hesaplama!$J$6)*0.02,IF(AND(G139&gt;Hesaplama!$I$8,G139&lt;=Hesaplama!$J$8),Hesaplama!$K$8+(G139-Hesaplama!$J$7)*0.0021,IF(G139&gt;Hesaplama!$I$9,Hesaplama!$K$9))))))</f>
        <v>1235.78</v>
      </c>
      <c r="M139" s="10">
        <f t="shared" si="10"/>
        <v>1235.78</v>
      </c>
      <c r="O139" s="10">
        <f t="shared" si="11"/>
        <v>0</v>
      </c>
    </row>
    <row r="140" spans="1:15" ht="15.75" x14ac:dyDescent="0.5">
      <c r="A140" s="21">
        <f>IF('Toplu Liste Oluşturma'!C140 =Tablolar!$A$2,1, IF('Toplu Liste Oluşturma'!C140 =Tablolar!$A$3,2, IF('Toplu Liste Oluşturma'!C140 =Tablolar!$A$4,3, IF('Toplu Liste Oluşturma'!C140 =Tablolar!$A$5,4,0))))</f>
        <v>1</v>
      </c>
      <c r="B140" s="144" t="str">
        <f t="shared" si="8"/>
        <v>Binek, Hafif Ticari, Motorsiklet</v>
      </c>
      <c r="C140" s="144"/>
      <c r="D140" s="21">
        <f>IF('Toplu Liste Oluşturma'!G140 =Tablolar!$A$8,1, IF('Toplu Liste Oluşturma'!G140 =Tablolar!$A$9,2, IF('Toplu Liste Oluşturma'!G140 =Tablolar!$A$10,3, 0)))</f>
        <v>2</v>
      </c>
      <c r="E140" s="12" t="str">
        <f t="shared" si="9"/>
        <v>Şehir İçi Fiili Ekspertiz</v>
      </c>
      <c r="F140" s="12"/>
      <c r="G140" s="68">
        <f>'Toplu Liste Oluşturma'!B140</f>
        <v>0</v>
      </c>
      <c r="K140" s="70">
        <f>IF(G140&lt;=Hesaplama!$J$4,Hesaplama!$K$4,IF(AND(G140&gt;Hesaplama!$I$5,G140&lt;=Hesaplama!$J$5),Hesaplama!$K$5+(G140-Hesaplama!$J$4)*0.025,IF(AND(G140&gt;Hesaplama!$I$6,G140&lt;=Hesaplama!$J$6),Hesaplama!$K$6+(G140-Hesaplama!$J$5)*0.022,IF(AND(G140&gt;Hesaplama!$I$7,G140&lt;=Hesaplama!$J$7),Hesaplama!$K$7+(G140-Hesaplama!$J$6)*0.02,IF(AND(G140&gt;Hesaplama!$I$8,G140&lt;=Hesaplama!$J$8),Hesaplama!$K$8+(G140-Hesaplama!$J$7)*0.0021,IF(G140&gt;Hesaplama!$I$9,Hesaplama!$K$9))))))</f>
        <v>1235.78</v>
      </c>
      <c r="M140" s="10">
        <f t="shared" si="10"/>
        <v>1235.78</v>
      </c>
      <c r="O140" s="10">
        <f t="shared" si="11"/>
        <v>0</v>
      </c>
    </row>
    <row r="141" spans="1:15" ht="15.75" x14ac:dyDescent="0.5">
      <c r="A141" s="21">
        <f>IF('Toplu Liste Oluşturma'!C141 =Tablolar!$A$2,1, IF('Toplu Liste Oluşturma'!C141 =Tablolar!$A$3,2, IF('Toplu Liste Oluşturma'!C141 =Tablolar!$A$4,3, IF('Toplu Liste Oluşturma'!C141 =Tablolar!$A$5,4,0))))</f>
        <v>1</v>
      </c>
      <c r="B141" s="144" t="str">
        <f t="shared" si="8"/>
        <v>Binek, Hafif Ticari, Motorsiklet</v>
      </c>
      <c r="C141" s="144"/>
      <c r="D141" s="21">
        <f>IF('Toplu Liste Oluşturma'!G141 =Tablolar!$A$8,1, IF('Toplu Liste Oluşturma'!G141 =Tablolar!$A$9,2, IF('Toplu Liste Oluşturma'!G141 =Tablolar!$A$10,3, 0)))</f>
        <v>2</v>
      </c>
      <c r="E141" s="12" t="str">
        <f t="shared" si="9"/>
        <v>Şehir İçi Fiili Ekspertiz</v>
      </c>
      <c r="F141" s="12"/>
      <c r="G141" s="68">
        <f>'Toplu Liste Oluşturma'!B141</f>
        <v>0</v>
      </c>
      <c r="K141" s="70">
        <f>IF(G141&lt;=Hesaplama!$J$4,Hesaplama!$K$4,IF(AND(G141&gt;Hesaplama!$I$5,G141&lt;=Hesaplama!$J$5),Hesaplama!$K$5+(G141-Hesaplama!$J$4)*0.025,IF(AND(G141&gt;Hesaplama!$I$6,G141&lt;=Hesaplama!$J$6),Hesaplama!$K$6+(G141-Hesaplama!$J$5)*0.022,IF(AND(G141&gt;Hesaplama!$I$7,G141&lt;=Hesaplama!$J$7),Hesaplama!$K$7+(G141-Hesaplama!$J$6)*0.02,IF(AND(G141&gt;Hesaplama!$I$8,G141&lt;=Hesaplama!$J$8),Hesaplama!$K$8+(G141-Hesaplama!$J$7)*0.0021,IF(G141&gt;Hesaplama!$I$9,Hesaplama!$K$9))))))</f>
        <v>1235.78</v>
      </c>
      <c r="M141" s="10">
        <f t="shared" si="10"/>
        <v>1235.78</v>
      </c>
      <c r="O141" s="10">
        <f t="shared" si="11"/>
        <v>0</v>
      </c>
    </row>
    <row r="142" spans="1:15" ht="15.75" x14ac:dyDescent="0.5">
      <c r="A142" s="21">
        <f>IF('Toplu Liste Oluşturma'!C142 =Tablolar!$A$2,1, IF('Toplu Liste Oluşturma'!C142 =Tablolar!$A$3,2, IF('Toplu Liste Oluşturma'!C142 =Tablolar!$A$4,3, IF('Toplu Liste Oluşturma'!C142 =Tablolar!$A$5,4,0))))</f>
        <v>1</v>
      </c>
      <c r="B142" s="144" t="str">
        <f t="shared" si="8"/>
        <v>Binek, Hafif Ticari, Motorsiklet</v>
      </c>
      <c r="C142" s="144"/>
      <c r="D142" s="21">
        <f>IF('Toplu Liste Oluşturma'!G142 =Tablolar!$A$8,1, IF('Toplu Liste Oluşturma'!G142 =Tablolar!$A$9,2, IF('Toplu Liste Oluşturma'!G142 =Tablolar!$A$10,3, 0)))</f>
        <v>2</v>
      </c>
      <c r="E142" s="12" t="str">
        <f t="shared" si="9"/>
        <v>Şehir İçi Fiili Ekspertiz</v>
      </c>
      <c r="F142" s="12"/>
      <c r="G142" s="68">
        <f>'Toplu Liste Oluşturma'!B142</f>
        <v>0</v>
      </c>
      <c r="K142" s="70">
        <f>IF(G142&lt;=Hesaplama!$J$4,Hesaplama!$K$4,IF(AND(G142&gt;Hesaplama!$I$5,G142&lt;=Hesaplama!$J$5),Hesaplama!$K$5+(G142-Hesaplama!$J$4)*0.025,IF(AND(G142&gt;Hesaplama!$I$6,G142&lt;=Hesaplama!$J$6),Hesaplama!$K$6+(G142-Hesaplama!$J$5)*0.022,IF(AND(G142&gt;Hesaplama!$I$7,G142&lt;=Hesaplama!$J$7),Hesaplama!$K$7+(G142-Hesaplama!$J$6)*0.02,IF(AND(G142&gt;Hesaplama!$I$8,G142&lt;=Hesaplama!$J$8),Hesaplama!$K$8+(G142-Hesaplama!$J$7)*0.0021,IF(G142&gt;Hesaplama!$I$9,Hesaplama!$K$9))))))</f>
        <v>1235.78</v>
      </c>
      <c r="M142" s="10">
        <f t="shared" si="10"/>
        <v>1235.78</v>
      </c>
      <c r="O142" s="10">
        <f t="shared" si="11"/>
        <v>0</v>
      </c>
    </row>
    <row r="143" spans="1:15" ht="15.75" x14ac:dyDescent="0.5">
      <c r="A143" s="21">
        <f>IF('Toplu Liste Oluşturma'!C143 =Tablolar!$A$2,1, IF('Toplu Liste Oluşturma'!C143 =Tablolar!$A$3,2, IF('Toplu Liste Oluşturma'!C143 =Tablolar!$A$4,3, IF('Toplu Liste Oluşturma'!C143 =Tablolar!$A$5,4,0))))</f>
        <v>1</v>
      </c>
      <c r="B143" s="144" t="str">
        <f t="shared" si="8"/>
        <v>Binek, Hafif Ticari, Motorsiklet</v>
      </c>
      <c r="C143" s="144"/>
      <c r="D143" s="21">
        <f>IF('Toplu Liste Oluşturma'!G143 =Tablolar!$A$8,1, IF('Toplu Liste Oluşturma'!G143 =Tablolar!$A$9,2, IF('Toplu Liste Oluşturma'!G143 =Tablolar!$A$10,3, 0)))</f>
        <v>2</v>
      </c>
      <c r="E143" s="12" t="str">
        <f t="shared" si="9"/>
        <v>Şehir İçi Fiili Ekspertiz</v>
      </c>
      <c r="F143" s="12"/>
      <c r="G143" s="68">
        <f>'Toplu Liste Oluşturma'!B143</f>
        <v>0</v>
      </c>
      <c r="K143" s="70">
        <f>IF(G143&lt;=Hesaplama!$J$4,Hesaplama!$K$4,IF(AND(G143&gt;Hesaplama!$I$5,G143&lt;=Hesaplama!$J$5),Hesaplama!$K$5+(G143-Hesaplama!$J$4)*0.025,IF(AND(G143&gt;Hesaplama!$I$6,G143&lt;=Hesaplama!$J$6),Hesaplama!$K$6+(G143-Hesaplama!$J$5)*0.022,IF(AND(G143&gt;Hesaplama!$I$7,G143&lt;=Hesaplama!$J$7),Hesaplama!$K$7+(G143-Hesaplama!$J$6)*0.02,IF(AND(G143&gt;Hesaplama!$I$8,G143&lt;=Hesaplama!$J$8),Hesaplama!$K$8+(G143-Hesaplama!$J$7)*0.0021,IF(G143&gt;Hesaplama!$I$9,Hesaplama!$K$9))))))</f>
        <v>1235.78</v>
      </c>
      <c r="M143" s="10">
        <f t="shared" si="10"/>
        <v>1235.78</v>
      </c>
      <c r="O143" s="10">
        <f t="shared" si="11"/>
        <v>0</v>
      </c>
    </row>
    <row r="144" spans="1:15" ht="15.75" x14ac:dyDescent="0.5">
      <c r="A144" s="21">
        <f>IF('Toplu Liste Oluşturma'!C144 =Tablolar!$A$2,1, IF('Toplu Liste Oluşturma'!C144 =Tablolar!$A$3,2, IF('Toplu Liste Oluşturma'!C144 =Tablolar!$A$4,3, IF('Toplu Liste Oluşturma'!C144 =Tablolar!$A$5,4,0))))</f>
        <v>1</v>
      </c>
      <c r="B144" s="144" t="str">
        <f t="shared" si="8"/>
        <v>Binek, Hafif Ticari, Motorsiklet</v>
      </c>
      <c r="C144" s="144"/>
      <c r="D144" s="21">
        <f>IF('Toplu Liste Oluşturma'!G144 =Tablolar!$A$8,1, IF('Toplu Liste Oluşturma'!G144 =Tablolar!$A$9,2, IF('Toplu Liste Oluşturma'!G144 =Tablolar!$A$10,3, 0)))</f>
        <v>2</v>
      </c>
      <c r="E144" s="12" t="str">
        <f t="shared" si="9"/>
        <v>Şehir İçi Fiili Ekspertiz</v>
      </c>
      <c r="F144" s="12"/>
      <c r="G144" s="68">
        <f>'Toplu Liste Oluşturma'!B144</f>
        <v>0</v>
      </c>
      <c r="K144" s="70">
        <f>IF(G144&lt;=Hesaplama!$J$4,Hesaplama!$K$4,IF(AND(G144&gt;Hesaplama!$I$5,G144&lt;=Hesaplama!$J$5),Hesaplama!$K$5+(G144-Hesaplama!$J$4)*0.025,IF(AND(G144&gt;Hesaplama!$I$6,G144&lt;=Hesaplama!$J$6),Hesaplama!$K$6+(G144-Hesaplama!$J$5)*0.022,IF(AND(G144&gt;Hesaplama!$I$7,G144&lt;=Hesaplama!$J$7),Hesaplama!$K$7+(G144-Hesaplama!$J$6)*0.02,IF(AND(G144&gt;Hesaplama!$I$8,G144&lt;=Hesaplama!$J$8),Hesaplama!$K$8+(G144-Hesaplama!$J$7)*0.0021,IF(G144&gt;Hesaplama!$I$9,Hesaplama!$K$9))))))</f>
        <v>1235.78</v>
      </c>
      <c r="M144" s="10">
        <f t="shared" si="10"/>
        <v>1235.78</v>
      </c>
      <c r="O144" s="10">
        <f t="shared" si="11"/>
        <v>0</v>
      </c>
    </row>
    <row r="145" spans="1:15" ht="15.75" x14ac:dyDescent="0.5">
      <c r="A145" s="21">
        <f>IF('Toplu Liste Oluşturma'!C145 =Tablolar!$A$2,1, IF('Toplu Liste Oluşturma'!C145 =Tablolar!$A$3,2, IF('Toplu Liste Oluşturma'!C145 =Tablolar!$A$4,3, IF('Toplu Liste Oluşturma'!C145 =Tablolar!$A$5,4,0))))</f>
        <v>1</v>
      </c>
      <c r="B145" s="144" t="str">
        <f t="shared" si="8"/>
        <v>Binek, Hafif Ticari, Motorsiklet</v>
      </c>
      <c r="C145" s="144"/>
      <c r="D145" s="21">
        <f>IF('Toplu Liste Oluşturma'!G145 =Tablolar!$A$8,1, IF('Toplu Liste Oluşturma'!G145 =Tablolar!$A$9,2, IF('Toplu Liste Oluşturma'!G145 =Tablolar!$A$10,3, 0)))</f>
        <v>2</v>
      </c>
      <c r="E145" s="12" t="str">
        <f t="shared" si="9"/>
        <v>Şehir İçi Fiili Ekspertiz</v>
      </c>
      <c r="F145" s="12"/>
      <c r="G145" s="68">
        <f>'Toplu Liste Oluşturma'!B145</f>
        <v>0</v>
      </c>
      <c r="K145" s="70">
        <f>IF(G145&lt;=Hesaplama!$J$4,Hesaplama!$K$4,IF(AND(G145&gt;Hesaplama!$I$5,G145&lt;=Hesaplama!$J$5),Hesaplama!$K$5+(G145-Hesaplama!$J$4)*0.025,IF(AND(G145&gt;Hesaplama!$I$6,G145&lt;=Hesaplama!$J$6),Hesaplama!$K$6+(G145-Hesaplama!$J$5)*0.022,IF(AND(G145&gt;Hesaplama!$I$7,G145&lt;=Hesaplama!$J$7),Hesaplama!$K$7+(G145-Hesaplama!$J$6)*0.02,IF(AND(G145&gt;Hesaplama!$I$8,G145&lt;=Hesaplama!$J$8),Hesaplama!$K$8+(G145-Hesaplama!$J$7)*0.0021,IF(G145&gt;Hesaplama!$I$9,Hesaplama!$K$9))))))</f>
        <v>1235.78</v>
      </c>
      <c r="M145" s="10">
        <f t="shared" si="10"/>
        <v>1235.78</v>
      </c>
      <c r="O145" s="10">
        <f t="shared" si="11"/>
        <v>0</v>
      </c>
    </row>
    <row r="146" spans="1:15" ht="15.75" x14ac:dyDescent="0.5">
      <c r="A146" s="21">
        <f>IF('Toplu Liste Oluşturma'!C146 =Tablolar!$A$2,1, IF('Toplu Liste Oluşturma'!C146 =Tablolar!$A$3,2, IF('Toplu Liste Oluşturma'!C146 =Tablolar!$A$4,3, IF('Toplu Liste Oluşturma'!C146 =Tablolar!$A$5,4,0))))</f>
        <v>1</v>
      </c>
      <c r="B146" s="144" t="str">
        <f t="shared" si="8"/>
        <v>Binek, Hafif Ticari, Motorsiklet</v>
      </c>
      <c r="C146" s="144"/>
      <c r="D146" s="21">
        <f>IF('Toplu Liste Oluşturma'!G146 =Tablolar!$A$8,1, IF('Toplu Liste Oluşturma'!G146 =Tablolar!$A$9,2, IF('Toplu Liste Oluşturma'!G146 =Tablolar!$A$10,3, 0)))</f>
        <v>2</v>
      </c>
      <c r="E146" s="12" t="str">
        <f t="shared" si="9"/>
        <v>Şehir İçi Fiili Ekspertiz</v>
      </c>
      <c r="F146" s="12"/>
      <c r="G146" s="68">
        <f>'Toplu Liste Oluşturma'!B146</f>
        <v>0</v>
      </c>
      <c r="K146" s="70">
        <f>IF(G146&lt;=Hesaplama!$J$4,Hesaplama!$K$4,IF(AND(G146&gt;Hesaplama!$I$5,G146&lt;=Hesaplama!$J$5),Hesaplama!$K$5+(G146-Hesaplama!$J$4)*0.025,IF(AND(G146&gt;Hesaplama!$I$6,G146&lt;=Hesaplama!$J$6),Hesaplama!$K$6+(G146-Hesaplama!$J$5)*0.022,IF(AND(G146&gt;Hesaplama!$I$7,G146&lt;=Hesaplama!$J$7),Hesaplama!$K$7+(G146-Hesaplama!$J$6)*0.02,IF(AND(G146&gt;Hesaplama!$I$8,G146&lt;=Hesaplama!$J$8),Hesaplama!$K$8+(G146-Hesaplama!$J$7)*0.0021,IF(G146&gt;Hesaplama!$I$9,Hesaplama!$K$9))))))</f>
        <v>1235.78</v>
      </c>
      <c r="M146" s="10">
        <f t="shared" si="10"/>
        <v>1235.78</v>
      </c>
      <c r="O146" s="10">
        <f t="shared" si="11"/>
        <v>0</v>
      </c>
    </row>
    <row r="147" spans="1:15" ht="15.75" x14ac:dyDescent="0.5">
      <c r="A147" s="21">
        <f>IF('Toplu Liste Oluşturma'!C147 =Tablolar!$A$2,1, IF('Toplu Liste Oluşturma'!C147 =Tablolar!$A$3,2, IF('Toplu Liste Oluşturma'!C147 =Tablolar!$A$4,3, IF('Toplu Liste Oluşturma'!C147 =Tablolar!$A$5,4,0))))</f>
        <v>1</v>
      </c>
      <c r="B147" s="144" t="str">
        <f t="shared" si="8"/>
        <v>Binek, Hafif Ticari, Motorsiklet</v>
      </c>
      <c r="C147" s="144"/>
      <c r="D147" s="21">
        <f>IF('Toplu Liste Oluşturma'!G147 =Tablolar!$A$8,1, IF('Toplu Liste Oluşturma'!G147 =Tablolar!$A$9,2, IF('Toplu Liste Oluşturma'!G147 =Tablolar!$A$10,3, 0)))</f>
        <v>2</v>
      </c>
      <c r="E147" s="12" t="str">
        <f t="shared" si="9"/>
        <v>Şehir İçi Fiili Ekspertiz</v>
      </c>
      <c r="F147" s="12"/>
      <c r="G147" s="68">
        <f>'Toplu Liste Oluşturma'!B147</f>
        <v>0</v>
      </c>
      <c r="K147" s="70">
        <f>IF(G147&lt;=Hesaplama!$J$4,Hesaplama!$K$4,IF(AND(G147&gt;Hesaplama!$I$5,G147&lt;=Hesaplama!$J$5),Hesaplama!$K$5+(G147-Hesaplama!$J$4)*0.025,IF(AND(G147&gt;Hesaplama!$I$6,G147&lt;=Hesaplama!$J$6),Hesaplama!$K$6+(G147-Hesaplama!$J$5)*0.022,IF(AND(G147&gt;Hesaplama!$I$7,G147&lt;=Hesaplama!$J$7),Hesaplama!$K$7+(G147-Hesaplama!$J$6)*0.02,IF(AND(G147&gt;Hesaplama!$I$8,G147&lt;=Hesaplama!$J$8),Hesaplama!$K$8+(G147-Hesaplama!$J$7)*0.0021,IF(G147&gt;Hesaplama!$I$9,Hesaplama!$K$9))))))</f>
        <v>1235.78</v>
      </c>
      <c r="M147" s="10">
        <f t="shared" si="10"/>
        <v>1235.78</v>
      </c>
      <c r="O147" s="10">
        <f t="shared" si="11"/>
        <v>0</v>
      </c>
    </row>
    <row r="148" spans="1:15" ht="15.75" x14ac:dyDescent="0.5">
      <c r="A148" s="21">
        <f>IF('Toplu Liste Oluşturma'!C148 =Tablolar!$A$2,1, IF('Toplu Liste Oluşturma'!C148 =Tablolar!$A$3,2, IF('Toplu Liste Oluşturma'!C148 =Tablolar!$A$4,3, IF('Toplu Liste Oluşturma'!C148 =Tablolar!$A$5,4,0))))</f>
        <v>1</v>
      </c>
      <c r="B148" s="144" t="str">
        <f t="shared" si="8"/>
        <v>Binek, Hafif Ticari, Motorsiklet</v>
      </c>
      <c r="C148" s="144"/>
      <c r="D148" s="21">
        <f>IF('Toplu Liste Oluşturma'!G148 =Tablolar!$A$8,1, IF('Toplu Liste Oluşturma'!G148 =Tablolar!$A$9,2, IF('Toplu Liste Oluşturma'!G148 =Tablolar!$A$10,3, 0)))</f>
        <v>2</v>
      </c>
      <c r="E148" s="12" t="str">
        <f t="shared" si="9"/>
        <v>Şehir İçi Fiili Ekspertiz</v>
      </c>
      <c r="F148" s="12"/>
      <c r="G148" s="68">
        <f>'Toplu Liste Oluşturma'!B148</f>
        <v>0</v>
      </c>
      <c r="K148" s="70">
        <f>IF(G148&lt;=Hesaplama!$J$4,Hesaplama!$K$4,IF(AND(G148&gt;Hesaplama!$I$5,G148&lt;=Hesaplama!$J$5),Hesaplama!$K$5+(G148-Hesaplama!$J$4)*0.025,IF(AND(G148&gt;Hesaplama!$I$6,G148&lt;=Hesaplama!$J$6),Hesaplama!$K$6+(G148-Hesaplama!$J$5)*0.022,IF(AND(G148&gt;Hesaplama!$I$7,G148&lt;=Hesaplama!$J$7),Hesaplama!$K$7+(G148-Hesaplama!$J$6)*0.02,IF(AND(G148&gt;Hesaplama!$I$8,G148&lt;=Hesaplama!$J$8),Hesaplama!$K$8+(G148-Hesaplama!$J$7)*0.0021,IF(G148&gt;Hesaplama!$I$9,Hesaplama!$K$9))))))</f>
        <v>1235.78</v>
      </c>
      <c r="M148" s="10">
        <f t="shared" si="10"/>
        <v>1235.78</v>
      </c>
      <c r="O148" s="10">
        <f t="shared" si="11"/>
        <v>0</v>
      </c>
    </row>
    <row r="149" spans="1:15" ht="15.75" x14ac:dyDescent="0.5">
      <c r="A149" s="21">
        <f>IF('Toplu Liste Oluşturma'!C149 =Tablolar!$A$2,1, IF('Toplu Liste Oluşturma'!C149 =Tablolar!$A$3,2, IF('Toplu Liste Oluşturma'!C149 =Tablolar!$A$4,3, IF('Toplu Liste Oluşturma'!C149 =Tablolar!$A$5,4,0))))</f>
        <v>1</v>
      </c>
      <c r="B149" s="144" t="str">
        <f t="shared" si="8"/>
        <v>Binek, Hafif Ticari, Motorsiklet</v>
      </c>
      <c r="C149" s="144"/>
      <c r="D149" s="21">
        <f>IF('Toplu Liste Oluşturma'!G149 =Tablolar!$A$8,1, IF('Toplu Liste Oluşturma'!G149 =Tablolar!$A$9,2, IF('Toplu Liste Oluşturma'!G149 =Tablolar!$A$10,3, 0)))</f>
        <v>2</v>
      </c>
      <c r="E149" s="12" t="str">
        <f t="shared" si="9"/>
        <v>Şehir İçi Fiili Ekspertiz</v>
      </c>
      <c r="F149" s="12"/>
      <c r="G149" s="68">
        <f>'Toplu Liste Oluşturma'!B149</f>
        <v>0</v>
      </c>
      <c r="K149" s="70">
        <f>IF(G149&lt;=Hesaplama!$J$4,Hesaplama!$K$4,IF(AND(G149&gt;Hesaplama!$I$5,G149&lt;=Hesaplama!$J$5),Hesaplama!$K$5+(G149-Hesaplama!$J$4)*0.025,IF(AND(G149&gt;Hesaplama!$I$6,G149&lt;=Hesaplama!$J$6),Hesaplama!$K$6+(G149-Hesaplama!$J$5)*0.022,IF(AND(G149&gt;Hesaplama!$I$7,G149&lt;=Hesaplama!$J$7),Hesaplama!$K$7+(G149-Hesaplama!$J$6)*0.02,IF(AND(G149&gt;Hesaplama!$I$8,G149&lt;=Hesaplama!$J$8),Hesaplama!$K$8+(G149-Hesaplama!$J$7)*0.0021,IF(G149&gt;Hesaplama!$I$9,Hesaplama!$K$9))))))</f>
        <v>1235.78</v>
      </c>
      <c r="M149" s="10">
        <f t="shared" si="10"/>
        <v>1235.78</v>
      </c>
      <c r="O149" s="10">
        <f t="shared" si="11"/>
        <v>0</v>
      </c>
    </row>
    <row r="150" spans="1:15" ht="15.75" x14ac:dyDescent="0.5">
      <c r="A150" s="21">
        <f>IF('Toplu Liste Oluşturma'!C150 =Tablolar!$A$2,1, IF('Toplu Liste Oluşturma'!C150 =Tablolar!$A$3,2, IF('Toplu Liste Oluşturma'!C150 =Tablolar!$A$4,3, IF('Toplu Liste Oluşturma'!C150 =Tablolar!$A$5,4,0))))</f>
        <v>1</v>
      </c>
      <c r="B150" s="144" t="str">
        <f t="shared" si="8"/>
        <v>Binek, Hafif Ticari, Motorsiklet</v>
      </c>
      <c r="C150" s="144"/>
      <c r="D150" s="21">
        <f>IF('Toplu Liste Oluşturma'!G150 =Tablolar!$A$8,1, IF('Toplu Liste Oluşturma'!G150 =Tablolar!$A$9,2, IF('Toplu Liste Oluşturma'!G150 =Tablolar!$A$10,3, 0)))</f>
        <v>2</v>
      </c>
      <c r="E150" s="12" t="str">
        <f t="shared" si="9"/>
        <v>Şehir İçi Fiili Ekspertiz</v>
      </c>
      <c r="F150" s="12"/>
      <c r="G150" s="68">
        <f>'Toplu Liste Oluşturma'!B150</f>
        <v>0</v>
      </c>
      <c r="K150" s="70">
        <f>IF(G150&lt;=Hesaplama!$J$4,Hesaplama!$K$4,IF(AND(G150&gt;Hesaplama!$I$5,G150&lt;=Hesaplama!$J$5),Hesaplama!$K$5+(G150-Hesaplama!$J$4)*0.025,IF(AND(G150&gt;Hesaplama!$I$6,G150&lt;=Hesaplama!$J$6),Hesaplama!$K$6+(G150-Hesaplama!$J$5)*0.022,IF(AND(G150&gt;Hesaplama!$I$7,G150&lt;=Hesaplama!$J$7),Hesaplama!$K$7+(G150-Hesaplama!$J$6)*0.02,IF(AND(G150&gt;Hesaplama!$I$8,G150&lt;=Hesaplama!$J$8),Hesaplama!$K$8+(G150-Hesaplama!$J$7)*0.0021,IF(G150&gt;Hesaplama!$I$9,Hesaplama!$K$9))))))</f>
        <v>1235.78</v>
      </c>
      <c r="M150" s="10">
        <f t="shared" si="10"/>
        <v>1235.78</v>
      </c>
      <c r="O150" s="10">
        <f t="shared" si="11"/>
        <v>0</v>
      </c>
    </row>
    <row r="151" spans="1:15" ht="15.75" x14ac:dyDescent="0.5">
      <c r="A151" s="21">
        <f>IF('Toplu Liste Oluşturma'!C151 =Tablolar!$A$2,1, IF('Toplu Liste Oluşturma'!C151 =Tablolar!$A$3,2, IF('Toplu Liste Oluşturma'!C151 =Tablolar!$A$4,3, IF('Toplu Liste Oluşturma'!C151 =Tablolar!$A$5,4,0))))</f>
        <v>1</v>
      </c>
      <c r="B151" s="144" t="str">
        <f t="shared" si="8"/>
        <v>Binek, Hafif Ticari, Motorsiklet</v>
      </c>
      <c r="C151" s="144"/>
      <c r="D151" s="21">
        <f>IF('Toplu Liste Oluşturma'!G151 =Tablolar!$A$8,1, IF('Toplu Liste Oluşturma'!G151 =Tablolar!$A$9,2, IF('Toplu Liste Oluşturma'!G151 =Tablolar!$A$10,3, 0)))</f>
        <v>2</v>
      </c>
      <c r="E151" s="12" t="str">
        <f t="shared" si="9"/>
        <v>Şehir İçi Fiili Ekspertiz</v>
      </c>
      <c r="F151" s="12"/>
      <c r="G151" s="68">
        <f>'Toplu Liste Oluşturma'!B151</f>
        <v>0</v>
      </c>
      <c r="K151" s="70">
        <f>IF(G151&lt;=Hesaplama!$J$4,Hesaplama!$K$4,IF(AND(G151&gt;Hesaplama!$I$5,G151&lt;=Hesaplama!$J$5),Hesaplama!$K$5+(G151-Hesaplama!$J$4)*0.025,IF(AND(G151&gt;Hesaplama!$I$6,G151&lt;=Hesaplama!$J$6),Hesaplama!$K$6+(G151-Hesaplama!$J$5)*0.022,IF(AND(G151&gt;Hesaplama!$I$7,G151&lt;=Hesaplama!$J$7),Hesaplama!$K$7+(G151-Hesaplama!$J$6)*0.02,IF(AND(G151&gt;Hesaplama!$I$8,G151&lt;=Hesaplama!$J$8),Hesaplama!$K$8+(G151-Hesaplama!$J$7)*0.0021,IF(G151&gt;Hesaplama!$I$9,Hesaplama!$K$9))))))</f>
        <v>1235.78</v>
      </c>
      <c r="M151" s="10">
        <f t="shared" si="10"/>
        <v>1235.78</v>
      </c>
      <c r="O151" s="10">
        <f t="shared" si="11"/>
        <v>0</v>
      </c>
    </row>
    <row r="152" spans="1:15" ht="15.75" x14ac:dyDescent="0.5">
      <c r="A152" s="21">
        <f>IF('Toplu Liste Oluşturma'!C152 =Tablolar!$A$2,1, IF('Toplu Liste Oluşturma'!C152 =Tablolar!$A$3,2, IF('Toplu Liste Oluşturma'!C152 =Tablolar!$A$4,3, IF('Toplu Liste Oluşturma'!C152 =Tablolar!$A$5,4,0))))</f>
        <v>1</v>
      </c>
      <c r="B152" s="144" t="str">
        <f t="shared" si="8"/>
        <v>Binek, Hafif Ticari, Motorsiklet</v>
      </c>
      <c r="C152" s="144"/>
      <c r="D152" s="21">
        <f>IF('Toplu Liste Oluşturma'!G152 =Tablolar!$A$8,1, IF('Toplu Liste Oluşturma'!G152 =Tablolar!$A$9,2, IF('Toplu Liste Oluşturma'!G152 =Tablolar!$A$10,3, 0)))</f>
        <v>2</v>
      </c>
      <c r="E152" s="12" t="str">
        <f t="shared" si="9"/>
        <v>Şehir İçi Fiili Ekspertiz</v>
      </c>
      <c r="F152" s="12"/>
      <c r="G152" s="68">
        <f>'Toplu Liste Oluşturma'!B152</f>
        <v>0</v>
      </c>
      <c r="K152" s="70">
        <f>IF(G152&lt;=Hesaplama!$J$4,Hesaplama!$K$4,IF(AND(G152&gt;Hesaplama!$I$5,G152&lt;=Hesaplama!$J$5),Hesaplama!$K$5+(G152-Hesaplama!$J$4)*0.025,IF(AND(G152&gt;Hesaplama!$I$6,G152&lt;=Hesaplama!$J$6),Hesaplama!$K$6+(G152-Hesaplama!$J$5)*0.022,IF(AND(G152&gt;Hesaplama!$I$7,G152&lt;=Hesaplama!$J$7),Hesaplama!$K$7+(G152-Hesaplama!$J$6)*0.02,IF(AND(G152&gt;Hesaplama!$I$8,G152&lt;=Hesaplama!$J$8),Hesaplama!$K$8+(G152-Hesaplama!$J$7)*0.0021,IF(G152&gt;Hesaplama!$I$9,Hesaplama!$K$9))))))</f>
        <v>1235.78</v>
      </c>
      <c r="M152" s="10">
        <f t="shared" si="10"/>
        <v>1235.78</v>
      </c>
      <c r="O152" s="10">
        <f t="shared" si="11"/>
        <v>0</v>
      </c>
    </row>
    <row r="153" spans="1:15" ht="15.75" x14ac:dyDescent="0.5">
      <c r="A153" s="21">
        <f>IF('Toplu Liste Oluşturma'!C153 =Tablolar!$A$2,1, IF('Toplu Liste Oluşturma'!C153 =Tablolar!$A$3,2, IF('Toplu Liste Oluşturma'!C153 =Tablolar!$A$4,3, IF('Toplu Liste Oluşturma'!C153 =Tablolar!$A$5,4,0))))</f>
        <v>1</v>
      </c>
      <c r="B153" s="144" t="str">
        <f t="shared" si="8"/>
        <v>Binek, Hafif Ticari, Motorsiklet</v>
      </c>
      <c r="C153" s="144"/>
      <c r="D153" s="21">
        <f>IF('Toplu Liste Oluşturma'!G153 =Tablolar!$A$8,1, IF('Toplu Liste Oluşturma'!G153 =Tablolar!$A$9,2, IF('Toplu Liste Oluşturma'!G153 =Tablolar!$A$10,3, 0)))</f>
        <v>2</v>
      </c>
      <c r="E153" s="12" t="str">
        <f t="shared" si="9"/>
        <v>Şehir İçi Fiili Ekspertiz</v>
      </c>
      <c r="F153" s="12"/>
      <c r="G153" s="68">
        <f>'Toplu Liste Oluşturma'!B153</f>
        <v>0</v>
      </c>
      <c r="K153" s="70">
        <f>IF(G153&lt;=Hesaplama!$J$4,Hesaplama!$K$4,IF(AND(G153&gt;Hesaplama!$I$5,G153&lt;=Hesaplama!$J$5),Hesaplama!$K$5+(G153-Hesaplama!$J$4)*0.025,IF(AND(G153&gt;Hesaplama!$I$6,G153&lt;=Hesaplama!$J$6),Hesaplama!$K$6+(G153-Hesaplama!$J$5)*0.022,IF(AND(G153&gt;Hesaplama!$I$7,G153&lt;=Hesaplama!$J$7),Hesaplama!$K$7+(G153-Hesaplama!$J$6)*0.02,IF(AND(G153&gt;Hesaplama!$I$8,G153&lt;=Hesaplama!$J$8),Hesaplama!$K$8+(G153-Hesaplama!$J$7)*0.0021,IF(G153&gt;Hesaplama!$I$9,Hesaplama!$K$9))))))</f>
        <v>1235.78</v>
      </c>
      <c r="M153" s="10">
        <f t="shared" si="10"/>
        <v>1235.78</v>
      </c>
      <c r="O153" s="10">
        <f t="shared" si="11"/>
        <v>0</v>
      </c>
    </row>
    <row r="154" spans="1:15" ht="15.75" x14ac:dyDescent="0.5">
      <c r="A154" s="21">
        <f>IF('Toplu Liste Oluşturma'!C154 =Tablolar!$A$2,1, IF('Toplu Liste Oluşturma'!C154 =Tablolar!$A$3,2, IF('Toplu Liste Oluşturma'!C154 =Tablolar!$A$4,3, IF('Toplu Liste Oluşturma'!C154 =Tablolar!$A$5,4,0))))</f>
        <v>1</v>
      </c>
      <c r="B154" s="144" t="str">
        <f t="shared" si="8"/>
        <v>Binek, Hafif Ticari, Motorsiklet</v>
      </c>
      <c r="C154" s="144"/>
      <c r="D154" s="21">
        <f>IF('Toplu Liste Oluşturma'!G154 =Tablolar!$A$8,1, IF('Toplu Liste Oluşturma'!G154 =Tablolar!$A$9,2, IF('Toplu Liste Oluşturma'!G154 =Tablolar!$A$10,3, 0)))</f>
        <v>2</v>
      </c>
      <c r="E154" s="12" t="str">
        <f t="shared" si="9"/>
        <v>Şehir İçi Fiili Ekspertiz</v>
      </c>
      <c r="F154" s="12"/>
      <c r="G154" s="68">
        <f>'Toplu Liste Oluşturma'!B154</f>
        <v>0</v>
      </c>
      <c r="K154" s="70">
        <f>IF(G154&lt;=Hesaplama!$J$4,Hesaplama!$K$4,IF(AND(G154&gt;Hesaplama!$I$5,G154&lt;=Hesaplama!$J$5),Hesaplama!$K$5+(G154-Hesaplama!$J$4)*0.025,IF(AND(G154&gt;Hesaplama!$I$6,G154&lt;=Hesaplama!$J$6),Hesaplama!$K$6+(G154-Hesaplama!$J$5)*0.022,IF(AND(G154&gt;Hesaplama!$I$7,G154&lt;=Hesaplama!$J$7),Hesaplama!$K$7+(G154-Hesaplama!$J$6)*0.02,IF(AND(G154&gt;Hesaplama!$I$8,G154&lt;=Hesaplama!$J$8),Hesaplama!$K$8+(G154-Hesaplama!$J$7)*0.0021,IF(G154&gt;Hesaplama!$I$9,Hesaplama!$K$9))))))</f>
        <v>1235.78</v>
      </c>
      <c r="M154" s="10">
        <f t="shared" si="10"/>
        <v>1235.78</v>
      </c>
      <c r="O154" s="10">
        <f t="shared" si="11"/>
        <v>0</v>
      </c>
    </row>
    <row r="155" spans="1:15" ht="15.75" x14ac:dyDescent="0.5">
      <c r="A155" s="21">
        <f>IF('Toplu Liste Oluşturma'!C155 =Tablolar!$A$2,1, IF('Toplu Liste Oluşturma'!C155 =Tablolar!$A$3,2, IF('Toplu Liste Oluşturma'!C155 =Tablolar!$A$4,3, IF('Toplu Liste Oluşturma'!C155 =Tablolar!$A$5,4,0))))</f>
        <v>1</v>
      </c>
      <c r="B155" s="144" t="str">
        <f t="shared" si="8"/>
        <v>Binek, Hafif Ticari, Motorsiklet</v>
      </c>
      <c r="C155" s="144"/>
      <c r="D155" s="21">
        <f>IF('Toplu Liste Oluşturma'!G155 =Tablolar!$A$8,1, IF('Toplu Liste Oluşturma'!G155 =Tablolar!$A$9,2, IF('Toplu Liste Oluşturma'!G155 =Tablolar!$A$10,3, 0)))</f>
        <v>2</v>
      </c>
      <c r="E155" s="12" t="str">
        <f t="shared" si="9"/>
        <v>Şehir İçi Fiili Ekspertiz</v>
      </c>
      <c r="F155" s="12"/>
      <c r="G155" s="68">
        <f>'Toplu Liste Oluşturma'!B155</f>
        <v>0</v>
      </c>
      <c r="K155" s="70">
        <f>IF(G155&lt;=Hesaplama!$J$4,Hesaplama!$K$4,IF(AND(G155&gt;Hesaplama!$I$5,G155&lt;=Hesaplama!$J$5),Hesaplama!$K$5+(G155-Hesaplama!$J$4)*0.025,IF(AND(G155&gt;Hesaplama!$I$6,G155&lt;=Hesaplama!$J$6),Hesaplama!$K$6+(G155-Hesaplama!$J$5)*0.022,IF(AND(G155&gt;Hesaplama!$I$7,G155&lt;=Hesaplama!$J$7),Hesaplama!$K$7+(G155-Hesaplama!$J$6)*0.02,IF(AND(G155&gt;Hesaplama!$I$8,G155&lt;=Hesaplama!$J$8),Hesaplama!$K$8+(G155-Hesaplama!$J$7)*0.0021,IF(G155&gt;Hesaplama!$I$9,Hesaplama!$K$9))))))</f>
        <v>1235.78</v>
      </c>
      <c r="M155" s="10">
        <f t="shared" si="10"/>
        <v>1235.78</v>
      </c>
      <c r="O155" s="10">
        <f t="shared" si="11"/>
        <v>0</v>
      </c>
    </row>
    <row r="156" spans="1:15" ht="15.75" x14ac:dyDescent="0.5">
      <c r="A156" s="21">
        <f>IF('Toplu Liste Oluşturma'!C156 =Tablolar!$A$2,1, IF('Toplu Liste Oluşturma'!C156 =Tablolar!$A$3,2, IF('Toplu Liste Oluşturma'!C156 =Tablolar!$A$4,3, IF('Toplu Liste Oluşturma'!C156 =Tablolar!$A$5,4,0))))</f>
        <v>1</v>
      </c>
      <c r="B156" s="144" t="str">
        <f t="shared" si="8"/>
        <v>Binek, Hafif Ticari, Motorsiklet</v>
      </c>
      <c r="C156" s="144"/>
      <c r="D156" s="21">
        <f>IF('Toplu Liste Oluşturma'!G156 =Tablolar!$A$8,1, IF('Toplu Liste Oluşturma'!G156 =Tablolar!$A$9,2, IF('Toplu Liste Oluşturma'!G156 =Tablolar!$A$10,3, 0)))</f>
        <v>2</v>
      </c>
      <c r="E156" s="12" t="str">
        <f t="shared" si="9"/>
        <v>Şehir İçi Fiili Ekspertiz</v>
      </c>
      <c r="F156" s="12"/>
      <c r="G156" s="68">
        <f>'Toplu Liste Oluşturma'!B156</f>
        <v>0</v>
      </c>
      <c r="K156" s="70">
        <f>IF(G156&lt;=Hesaplama!$J$4,Hesaplama!$K$4,IF(AND(G156&gt;Hesaplama!$I$5,G156&lt;=Hesaplama!$J$5),Hesaplama!$K$5+(G156-Hesaplama!$J$4)*0.025,IF(AND(G156&gt;Hesaplama!$I$6,G156&lt;=Hesaplama!$J$6),Hesaplama!$K$6+(G156-Hesaplama!$J$5)*0.022,IF(AND(G156&gt;Hesaplama!$I$7,G156&lt;=Hesaplama!$J$7),Hesaplama!$K$7+(G156-Hesaplama!$J$6)*0.02,IF(AND(G156&gt;Hesaplama!$I$8,G156&lt;=Hesaplama!$J$8),Hesaplama!$K$8+(G156-Hesaplama!$J$7)*0.0021,IF(G156&gt;Hesaplama!$I$9,Hesaplama!$K$9))))))</f>
        <v>1235.78</v>
      </c>
      <c r="M156" s="10">
        <f t="shared" si="10"/>
        <v>1235.78</v>
      </c>
      <c r="O156" s="10">
        <f t="shared" si="11"/>
        <v>0</v>
      </c>
    </row>
    <row r="157" spans="1:15" ht="15.75" x14ac:dyDescent="0.5">
      <c r="A157" s="21">
        <f>IF('Toplu Liste Oluşturma'!C157 =Tablolar!$A$2,1, IF('Toplu Liste Oluşturma'!C157 =Tablolar!$A$3,2, IF('Toplu Liste Oluşturma'!C157 =Tablolar!$A$4,3, IF('Toplu Liste Oluşturma'!C157 =Tablolar!$A$5,4,0))))</f>
        <v>1</v>
      </c>
      <c r="B157" s="144" t="str">
        <f t="shared" si="8"/>
        <v>Binek, Hafif Ticari, Motorsiklet</v>
      </c>
      <c r="C157" s="144"/>
      <c r="D157" s="21">
        <f>IF('Toplu Liste Oluşturma'!G157 =Tablolar!$A$8,1, IF('Toplu Liste Oluşturma'!G157 =Tablolar!$A$9,2, IF('Toplu Liste Oluşturma'!G157 =Tablolar!$A$10,3, 0)))</f>
        <v>2</v>
      </c>
      <c r="E157" s="12" t="str">
        <f t="shared" si="9"/>
        <v>Şehir İçi Fiili Ekspertiz</v>
      </c>
      <c r="F157" s="12"/>
      <c r="G157" s="68">
        <f>'Toplu Liste Oluşturma'!B157</f>
        <v>0</v>
      </c>
      <c r="K157" s="70">
        <f>IF(G157&lt;=Hesaplama!$J$4,Hesaplama!$K$4,IF(AND(G157&gt;Hesaplama!$I$5,G157&lt;=Hesaplama!$J$5),Hesaplama!$K$5+(G157-Hesaplama!$J$4)*0.025,IF(AND(G157&gt;Hesaplama!$I$6,G157&lt;=Hesaplama!$J$6),Hesaplama!$K$6+(G157-Hesaplama!$J$5)*0.022,IF(AND(G157&gt;Hesaplama!$I$7,G157&lt;=Hesaplama!$J$7),Hesaplama!$K$7+(G157-Hesaplama!$J$6)*0.02,IF(AND(G157&gt;Hesaplama!$I$8,G157&lt;=Hesaplama!$J$8),Hesaplama!$K$8+(G157-Hesaplama!$J$7)*0.0021,IF(G157&gt;Hesaplama!$I$9,Hesaplama!$K$9))))))</f>
        <v>1235.78</v>
      </c>
      <c r="M157" s="10">
        <f t="shared" si="10"/>
        <v>1235.78</v>
      </c>
      <c r="O157" s="10">
        <f t="shared" si="11"/>
        <v>0</v>
      </c>
    </row>
    <row r="158" spans="1:15" ht="15.75" x14ac:dyDescent="0.5">
      <c r="A158" s="21">
        <f>IF('Toplu Liste Oluşturma'!C158 =Tablolar!$A$2,1, IF('Toplu Liste Oluşturma'!C158 =Tablolar!$A$3,2, IF('Toplu Liste Oluşturma'!C158 =Tablolar!$A$4,3, IF('Toplu Liste Oluşturma'!C158 =Tablolar!$A$5,4,0))))</f>
        <v>1</v>
      </c>
      <c r="B158" s="144" t="str">
        <f t="shared" si="8"/>
        <v>Binek, Hafif Ticari, Motorsiklet</v>
      </c>
      <c r="C158" s="144"/>
      <c r="D158" s="21">
        <f>IF('Toplu Liste Oluşturma'!G158 =Tablolar!$A$8,1, IF('Toplu Liste Oluşturma'!G158 =Tablolar!$A$9,2, IF('Toplu Liste Oluşturma'!G158 =Tablolar!$A$10,3, 0)))</f>
        <v>2</v>
      </c>
      <c r="E158" s="12" t="str">
        <f t="shared" si="9"/>
        <v>Şehir İçi Fiili Ekspertiz</v>
      </c>
      <c r="F158" s="12"/>
      <c r="G158" s="68">
        <f>'Toplu Liste Oluşturma'!B158</f>
        <v>0</v>
      </c>
      <c r="K158" s="70">
        <f>IF(G158&lt;=Hesaplama!$J$4,Hesaplama!$K$4,IF(AND(G158&gt;Hesaplama!$I$5,G158&lt;=Hesaplama!$J$5),Hesaplama!$K$5+(G158-Hesaplama!$J$4)*0.025,IF(AND(G158&gt;Hesaplama!$I$6,G158&lt;=Hesaplama!$J$6),Hesaplama!$K$6+(G158-Hesaplama!$J$5)*0.022,IF(AND(G158&gt;Hesaplama!$I$7,G158&lt;=Hesaplama!$J$7),Hesaplama!$K$7+(G158-Hesaplama!$J$6)*0.02,IF(AND(G158&gt;Hesaplama!$I$8,G158&lt;=Hesaplama!$J$8),Hesaplama!$K$8+(G158-Hesaplama!$J$7)*0.0021,IF(G158&gt;Hesaplama!$I$9,Hesaplama!$K$9))))))</f>
        <v>1235.78</v>
      </c>
      <c r="M158" s="10">
        <f t="shared" si="10"/>
        <v>1235.78</v>
      </c>
      <c r="O158" s="10">
        <f t="shared" si="11"/>
        <v>0</v>
      </c>
    </row>
    <row r="159" spans="1:15" ht="15.75" x14ac:dyDescent="0.5">
      <c r="A159" s="21">
        <f>IF('Toplu Liste Oluşturma'!C159 =Tablolar!$A$2,1, IF('Toplu Liste Oluşturma'!C159 =Tablolar!$A$3,2, IF('Toplu Liste Oluşturma'!C159 =Tablolar!$A$4,3, IF('Toplu Liste Oluşturma'!C159 =Tablolar!$A$5,4,0))))</f>
        <v>1</v>
      </c>
      <c r="B159" s="144" t="str">
        <f t="shared" si="8"/>
        <v>Binek, Hafif Ticari, Motorsiklet</v>
      </c>
      <c r="C159" s="144"/>
      <c r="D159" s="21">
        <f>IF('Toplu Liste Oluşturma'!G159 =Tablolar!$A$8,1, IF('Toplu Liste Oluşturma'!G159 =Tablolar!$A$9,2, IF('Toplu Liste Oluşturma'!G159 =Tablolar!$A$10,3, 0)))</f>
        <v>2</v>
      </c>
      <c r="E159" s="12" t="str">
        <f t="shared" si="9"/>
        <v>Şehir İçi Fiili Ekspertiz</v>
      </c>
      <c r="F159" s="12"/>
      <c r="G159" s="68">
        <f>'Toplu Liste Oluşturma'!B159</f>
        <v>0</v>
      </c>
      <c r="K159" s="70">
        <f>IF(G159&lt;=Hesaplama!$J$4,Hesaplama!$K$4,IF(AND(G159&gt;Hesaplama!$I$5,G159&lt;=Hesaplama!$J$5),Hesaplama!$K$5+(G159-Hesaplama!$J$4)*0.025,IF(AND(G159&gt;Hesaplama!$I$6,G159&lt;=Hesaplama!$J$6),Hesaplama!$K$6+(G159-Hesaplama!$J$5)*0.022,IF(AND(G159&gt;Hesaplama!$I$7,G159&lt;=Hesaplama!$J$7),Hesaplama!$K$7+(G159-Hesaplama!$J$6)*0.02,IF(AND(G159&gt;Hesaplama!$I$8,G159&lt;=Hesaplama!$J$8),Hesaplama!$K$8+(G159-Hesaplama!$J$7)*0.0021,IF(G159&gt;Hesaplama!$I$9,Hesaplama!$K$9))))))</f>
        <v>1235.78</v>
      </c>
      <c r="M159" s="10">
        <f t="shared" si="10"/>
        <v>1235.78</v>
      </c>
      <c r="O159" s="10">
        <f t="shared" si="11"/>
        <v>0</v>
      </c>
    </row>
    <row r="160" spans="1:15" ht="15.75" x14ac:dyDescent="0.5">
      <c r="A160" s="21">
        <f>IF('Toplu Liste Oluşturma'!C160 =Tablolar!$A$2,1, IF('Toplu Liste Oluşturma'!C160 =Tablolar!$A$3,2, IF('Toplu Liste Oluşturma'!C160 =Tablolar!$A$4,3, IF('Toplu Liste Oluşturma'!C160 =Tablolar!$A$5,4,0))))</f>
        <v>1</v>
      </c>
      <c r="B160" s="144" t="str">
        <f t="shared" si="8"/>
        <v>Binek, Hafif Ticari, Motorsiklet</v>
      </c>
      <c r="C160" s="144"/>
      <c r="D160" s="21">
        <f>IF('Toplu Liste Oluşturma'!G160 =Tablolar!$A$8,1, IF('Toplu Liste Oluşturma'!G160 =Tablolar!$A$9,2, IF('Toplu Liste Oluşturma'!G160 =Tablolar!$A$10,3, 0)))</f>
        <v>2</v>
      </c>
      <c r="E160" s="12" t="str">
        <f t="shared" si="9"/>
        <v>Şehir İçi Fiili Ekspertiz</v>
      </c>
      <c r="F160" s="12"/>
      <c r="G160" s="68">
        <f>'Toplu Liste Oluşturma'!B160</f>
        <v>0</v>
      </c>
      <c r="K160" s="70">
        <f>IF(G160&lt;=Hesaplama!$J$4,Hesaplama!$K$4,IF(AND(G160&gt;Hesaplama!$I$5,G160&lt;=Hesaplama!$J$5),Hesaplama!$K$5+(G160-Hesaplama!$J$4)*0.025,IF(AND(G160&gt;Hesaplama!$I$6,G160&lt;=Hesaplama!$J$6),Hesaplama!$K$6+(G160-Hesaplama!$J$5)*0.022,IF(AND(G160&gt;Hesaplama!$I$7,G160&lt;=Hesaplama!$J$7),Hesaplama!$K$7+(G160-Hesaplama!$J$6)*0.02,IF(AND(G160&gt;Hesaplama!$I$8,G160&lt;=Hesaplama!$J$8),Hesaplama!$K$8+(G160-Hesaplama!$J$7)*0.0021,IF(G160&gt;Hesaplama!$I$9,Hesaplama!$K$9))))))</f>
        <v>1235.78</v>
      </c>
      <c r="M160" s="10">
        <f t="shared" si="10"/>
        <v>1235.78</v>
      </c>
      <c r="O160" s="10">
        <f t="shared" si="11"/>
        <v>0</v>
      </c>
    </row>
    <row r="161" spans="1:15" ht="15.75" x14ac:dyDescent="0.5">
      <c r="A161" s="21">
        <f>IF('Toplu Liste Oluşturma'!C161 =Tablolar!$A$2,1, IF('Toplu Liste Oluşturma'!C161 =Tablolar!$A$3,2, IF('Toplu Liste Oluşturma'!C161 =Tablolar!$A$4,3, IF('Toplu Liste Oluşturma'!C161 =Tablolar!$A$5,4,0))))</f>
        <v>1</v>
      </c>
      <c r="B161" s="144" t="str">
        <f t="shared" si="8"/>
        <v>Binek, Hafif Ticari, Motorsiklet</v>
      </c>
      <c r="C161" s="144"/>
      <c r="D161" s="21">
        <f>IF('Toplu Liste Oluşturma'!G161 =Tablolar!$A$8,1, IF('Toplu Liste Oluşturma'!G161 =Tablolar!$A$9,2, IF('Toplu Liste Oluşturma'!G161 =Tablolar!$A$10,3, 0)))</f>
        <v>2</v>
      </c>
      <c r="E161" s="12" t="str">
        <f t="shared" si="9"/>
        <v>Şehir İçi Fiili Ekspertiz</v>
      </c>
      <c r="F161" s="12"/>
      <c r="G161" s="68">
        <f>'Toplu Liste Oluşturma'!B161</f>
        <v>0</v>
      </c>
      <c r="K161" s="70">
        <f>IF(G161&lt;=Hesaplama!$J$4,Hesaplama!$K$4,IF(AND(G161&gt;Hesaplama!$I$5,G161&lt;=Hesaplama!$J$5),Hesaplama!$K$5+(G161-Hesaplama!$J$4)*0.025,IF(AND(G161&gt;Hesaplama!$I$6,G161&lt;=Hesaplama!$J$6),Hesaplama!$K$6+(G161-Hesaplama!$J$5)*0.022,IF(AND(G161&gt;Hesaplama!$I$7,G161&lt;=Hesaplama!$J$7),Hesaplama!$K$7+(G161-Hesaplama!$J$6)*0.02,IF(AND(G161&gt;Hesaplama!$I$8,G161&lt;=Hesaplama!$J$8),Hesaplama!$K$8+(G161-Hesaplama!$J$7)*0.0021,IF(G161&gt;Hesaplama!$I$9,Hesaplama!$K$9))))))</f>
        <v>1235.78</v>
      </c>
      <c r="M161" s="10">
        <f t="shared" si="10"/>
        <v>1235.78</v>
      </c>
      <c r="O161" s="10">
        <f t="shared" si="11"/>
        <v>0</v>
      </c>
    </row>
    <row r="162" spans="1:15" ht="15.75" x14ac:dyDescent="0.5">
      <c r="A162" s="21">
        <f>IF('Toplu Liste Oluşturma'!C162 =Tablolar!$A$2,1, IF('Toplu Liste Oluşturma'!C162 =Tablolar!$A$3,2, IF('Toplu Liste Oluşturma'!C162 =Tablolar!$A$4,3, IF('Toplu Liste Oluşturma'!C162 =Tablolar!$A$5,4,0))))</f>
        <v>1</v>
      </c>
      <c r="B162" s="144" t="str">
        <f t="shared" si="8"/>
        <v>Binek, Hafif Ticari, Motorsiklet</v>
      </c>
      <c r="C162" s="144"/>
      <c r="D162" s="21">
        <f>IF('Toplu Liste Oluşturma'!G162 =Tablolar!$A$8,1, IF('Toplu Liste Oluşturma'!G162 =Tablolar!$A$9,2, IF('Toplu Liste Oluşturma'!G162 =Tablolar!$A$10,3, 0)))</f>
        <v>2</v>
      </c>
      <c r="E162" s="12" t="str">
        <f t="shared" si="9"/>
        <v>Şehir İçi Fiili Ekspertiz</v>
      </c>
      <c r="F162" s="12"/>
      <c r="G162" s="68">
        <f>'Toplu Liste Oluşturma'!B162</f>
        <v>0</v>
      </c>
      <c r="K162" s="70">
        <f>IF(G162&lt;=Hesaplama!$J$4,Hesaplama!$K$4,IF(AND(G162&gt;Hesaplama!$I$5,G162&lt;=Hesaplama!$J$5),Hesaplama!$K$5+(G162-Hesaplama!$J$4)*0.025,IF(AND(G162&gt;Hesaplama!$I$6,G162&lt;=Hesaplama!$J$6),Hesaplama!$K$6+(G162-Hesaplama!$J$5)*0.022,IF(AND(G162&gt;Hesaplama!$I$7,G162&lt;=Hesaplama!$J$7),Hesaplama!$K$7+(G162-Hesaplama!$J$6)*0.02,IF(AND(G162&gt;Hesaplama!$I$8,G162&lt;=Hesaplama!$J$8),Hesaplama!$K$8+(G162-Hesaplama!$J$7)*0.0021,IF(G162&gt;Hesaplama!$I$9,Hesaplama!$K$9))))))</f>
        <v>1235.78</v>
      </c>
      <c r="M162" s="10">
        <f t="shared" si="10"/>
        <v>1235.78</v>
      </c>
      <c r="O162" s="10">
        <f t="shared" si="11"/>
        <v>0</v>
      </c>
    </row>
    <row r="163" spans="1:15" ht="15.75" x14ac:dyDescent="0.5">
      <c r="A163" s="21">
        <f>IF('Toplu Liste Oluşturma'!C163 =Tablolar!$A$2,1, IF('Toplu Liste Oluşturma'!C163 =Tablolar!$A$3,2, IF('Toplu Liste Oluşturma'!C163 =Tablolar!$A$4,3, IF('Toplu Liste Oluşturma'!C163 =Tablolar!$A$5,4,0))))</f>
        <v>1</v>
      </c>
      <c r="B163" s="144" t="str">
        <f t="shared" si="8"/>
        <v>Binek, Hafif Ticari, Motorsiklet</v>
      </c>
      <c r="C163" s="144"/>
      <c r="D163" s="21">
        <f>IF('Toplu Liste Oluşturma'!G163 =Tablolar!$A$8,1, IF('Toplu Liste Oluşturma'!G163 =Tablolar!$A$9,2, IF('Toplu Liste Oluşturma'!G163 =Tablolar!$A$10,3, 0)))</f>
        <v>2</v>
      </c>
      <c r="E163" s="12" t="str">
        <f t="shared" si="9"/>
        <v>Şehir İçi Fiili Ekspertiz</v>
      </c>
      <c r="F163" s="12"/>
      <c r="G163" s="68">
        <f>'Toplu Liste Oluşturma'!B163</f>
        <v>0</v>
      </c>
      <c r="K163" s="70">
        <f>IF(G163&lt;=Hesaplama!$J$4,Hesaplama!$K$4,IF(AND(G163&gt;Hesaplama!$I$5,G163&lt;=Hesaplama!$J$5),Hesaplama!$K$5+(G163-Hesaplama!$J$4)*0.025,IF(AND(G163&gt;Hesaplama!$I$6,G163&lt;=Hesaplama!$J$6),Hesaplama!$K$6+(G163-Hesaplama!$J$5)*0.022,IF(AND(G163&gt;Hesaplama!$I$7,G163&lt;=Hesaplama!$J$7),Hesaplama!$K$7+(G163-Hesaplama!$J$6)*0.02,IF(AND(G163&gt;Hesaplama!$I$8,G163&lt;=Hesaplama!$J$8),Hesaplama!$K$8+(G163-Hesaplama!$J$7)*0.0021,IF(G163&gt;Hesaplama!$I$9,Hesaplama!$K$9))))))</f>
        <v>1235.78</v>
      </c>
      <c r="M163" s="10">
        <f t="shared" si="10"/>
        <v>1235.78</v>
      </c>
      <c r="O163" s="10">
        <f t="shared" si="11"/>
        <v>0</v>
      </c>
    </row>
    <row r="164" spans="1:15" ht="15.75" x14ac:dyDescent="0.5">
      <c r="A164" s="21">
        <f>IF('Toplu Liste Oluşturma'!C164 =Tablolar!$A$2,1, IF('Toplu Liste Oluşturma'!C164 =Tablolar!$A$3,2, IF('Toplu Liste Oluşturma'!C164 =Tablolar!$A$4,3, IF('Toplu Liste Oluşturma'!C164 =Tablolar!$A$5,4,0))))</f>
        <v>1</v>
      </c>
      <c r="B164" s="144" t="str">
        <f t="shared" si="8"/>
        <v>Binek, Hafif Ticari, Motorsiklet</v>
      </c>
      <c r="C164" s="144"/>
      <c r="D164" s="21">
        <f>IF('Toplu Liste Oluşturma'!G164 =Tablolar!$A$8,1, IF('Toplu Liste Oluşturma'!G164 =Tablolar!$A$9,2, IF('Toplu Liste Oluşturma'!G164 =Tablolar!$A$10,3, 0)))</f>
        <v>2</v>
      </c>
      <c r="E164" s="12" t="str">
        <f t="shared" si="9"/>
        <v>Şehir İçi Fiili Ekspertiz</v>
      </c>
      <c r="F164" s="12"/>
      <c r="G164" s="68">
        <f>'Toplu Liste Oluşturma'!B164</f>
        <v>0</v>
      </c>
      <c r="K164" s="70">
        <f>IF(G164&lt;=Hesaplama!$J$4,Hesaplama!$K$4,IF(AND(G164&gt;Hesaplama!$I$5,G164&lt;=Hesaplama!$J$5),Hesaplama!$K$5+(G164-Hesaplama!$J$4)*0.025,IF(AND(G164&gt;Hesaplama!$I$6,G164&lt;=Hesaplama!$J$6),Hesaplama!$K$6+(G164-Hesaplama!$J$5)*0.022,IF(AND(G164&gt;Hesaplama!$I$7,G164&lt;=Hesaplama!$J$7),Hesaplama!$K$7+(G164-Hesaplama!$J$6)*0.02,IF(AND(G164&gt;Hesaplama!$I$8,G164&lt;=Hesaplama!$J$8),Hesaplama!$K$8+(G164-Hesaplama!$J$7)*0.0021,IF(G164&gt;Hesaplama!$I$9,Hesaplama!$K$9))))))</f>
        <v>1235.78</v>
      </c>
      <c r="M164" s="10">
        <f t="shared" si="10"/>
        <v>1235.78</v>
      </c>
      <c r="O164" s="10">
        <f t="shared" si="11"/>
        <v>0</v>
      </c>
    </row>
    <row r="165" spans="1:15" ht="15.75" x14ac:dyDescent="0.5">
      <c r="A165" s="21">
        <f>IF('Toplu Liste Oluşturma'!C165 =Tablolar!$A$2,1, IF('Toplu Liste Oluşturma'!C165 =Tablolar!$A$3,2, IF('Toplu Liste Oluşturma'!C165 =Tablolar!$A$4,3, IF('Toplu Liste Oluşturma'!C165 =Tablolar!$A$5,4,0))))</f>
        <v>1</v>
      </c>
      <c r="B165" s="144" t="str">
        <f t="shared" si="8"/>
        <v>Binek, Hafif Ticari, Motorsiklet</v>
      </c>
      <c r="C165" s="144"/>
      <c r="D165" s="21">
        <f>IF('Toplu Liste Oluşturma'!G165 =Tablolar!$A$8,1, IF('Toplu Liste Oluşturma'!G165 =Tablolar!$A$9,2, IF('Toplu Liste Oluşturma'!G165 =Tablolar!$A$10,3, 0)))</f>
        <v>2</v>
      </c>
      <c r="E165" s="12" t="str">
        <f t="shared" si="9"/>
        <v>Şehir İçi Fiili Ekspertiz</v>
      </c>
      <c r="F165" s="12"/>
      <c r="G165" s="68">
        <f>'Toplu Liste Oluşturma'!B165</f>
        <v>0</v>
      </c>
      <c r="K165" s="70">
        <f>IF(G165&lt;=Hesaplama!$J$4,Hesaplama!$K$4,IF(AND(G165&gt;Hesaplama!$I$5,G165&lt;=Hesaplama!$J$5),Hesaplama!$K$5+(G165-Hesaplama!$J$4)*0.025,IF(AND(G165&gt;Hesaplama!$I$6,G165&lt;=Hesaplama!$J$6),Hesaplama!$K$6+(G165-Hesaplama!$J$5)*0.022,IF(AND(G165&gt;Hesaplama!$I$7,G165&lt;=Hesaplama!$J$7),Hesaplama!$K$7+(G165-Hesaplama!$J$6)*0.02,IF(AND(G165&gt;Hesaplama!$I$8,G165&lt;=Hesaplama!$J$8),Hesaplama!$K$8+(G165-Hesaplama!$J$7)*0.0021,IF(G165&gt;Hesaplama!$I$9,Hesaplama!$K$9))))))</f>
        <v>1235.78</v>
      </c>
      <c r="M165" s="10">
        <f t="shared" si="10"/>
        <v>1235.78</v>
      </c>
      <c r="O165" s="10">
        <f t="shared" si="11"/>
        <v>0</v>
      </c>
    </row>
    <row r="166" spans="1:15" ht="15.75" x14ac:dyDescent="0.5">
      <c r="A166" s="21">
        <f>IF('Toplu Liste Oluşturma'!C166 =Tablolar!$A$2,1, IF('Toplu Liste Oluşturma'!C166 =Tablolar!$A$3,2, IF('Toplu Liste Oluşturma'!C166 =Tablolar!$A$4,3, IF('Toplu Liste Oluşturma'!C166 =Tablolar!$A$5,4,0))))</f>
        <v>1</v>
      </c>
      <c r="B166" s="144" t="str">
        <f t="shared" si="8"/>
        <v>Binek, Hafif Ticari, Motorsiklet</v>
      </c>
      <c r="C166" s="144"/>
      <c r="D166" s="21">
        <f>IF('Toplu Liste Oluşturma'!G166 =Tablolar!$A$8,1, IF('Toplu Liste Oluşturma'!G166 =Tablolar!$A$9,2, IF('Toplu Liste Oluşturma'!G166 =Tablolar!$A$10,3, 0)))</f>
        <v>2</v>
      </c>
      <c r="E166" s="12" t="str">
        <f t="shared" si="9"/>
        <v>Şehir İçi Fiili Ekspertiz</v>
      </c>
      <c r="F166" s="12"/>
      <c r="G166" s="68">
        <f>'Toplu Liste Oluşturma'!B166</f>
        <v>0</v>
      </c>
      <c r="K166" s="70">
        <f>IF(G166&lt;=Hesaplama!$J$4,Hesaplama!$K$4,IF(AND(G166&gt;Hesaplama!$I$5,G166&lt;=Hesaplama!$J$5),Hesaplama!$K$5+(G166-Hesaplama!$J$4)*0.025,IF(AND(G166&gt;Hesaplama!$I$6,G166&lt;=Hesaplama!$J$6),Hesaplama!$K$6+(G166-Hesaplama!$J$5)*0.022,IF(AND(G166&gt;Hesaplama!$I$7,G166&lt;=Hesaplama!$J$7),Hesaplama!$K$7+(G166-Hesaplama!$J$6)*0.02,IF(AND(G166&gt;Hesaplama!$I$8,G166&lt;=Hesaplama!$J$8),Hesaplama!$K$8+(G166-Hesaplama!$J$7)*0.0021,IF(G166&gt;Hesaplama!$I$9,Hesaplama!$K$9))))))</f>
        <v>1235.78</v>
      </c>
      <c r="M166" s="10">
        <f t="shared" si="10"/>
        <v>1235.78</v>
      </c>
      <c r="O166" s="10">
        <f t="shared" si="11"/>
        <v>0</v>
      </c>
    </row>
    <row r="167" spans="1:15" ht="15.75" x14ac:dyDescent="0.5">
      <c r="A167" s="21">
        <f>IF('Toplu Liste Oluşturma'!C167 =Tablolar!$A$2,1, IF('Toplu Liste Oluşturma'!C167 =Tablolar!$A$3,2, IF('Toplu Liste Oluşturma'!C167 =Tablolar!$A$4,3, IF('Toplu Liste Oluşturma'!C167 =Tablolar!$A$5,4,0))))</f>
        <v>1</v>
      </c>
      <c r="B167" s="144" t="str">
        <f t="shared" si="8"/>
        <v>Binek, Hafif Ticari, Motorsiklet</v>
      </c>
      <c r="C167" s="144"/>
      <c r="D167" s="21">
        <f>IF('Toplu Liste Oluşturma'!G167 =Tablolar!$A$8,1, IF('Toplu Liste Oluşturma'!G167 =Tablolar!$A$9,2, IF('Toplu Liste Oluşturma'!G167 =Tablolar!$A$10,3, 0)))</f>
        <v>2</v>
      </c>
      <c r="E167" s="12" t="str">
        <f t="shared" si="9"/>
        <v>Şehir İçi Fiili Ekspertiz</v>
      </c>
      <c r="F167" s="12"/>
      <c r="G167" s="68">
        <f>'Toplu Liste Oluşturma'!B167</f>
        <v>0</v>
      </c>
      <c r="K167" s="70">
        <f>IF(G167&lt;=Hesaplama!$J$4,Hesaplama!$K$4,IF(AND(G167&gt;Hesaplama!$I$5,G167&lt;=Hesaplama!$J$5),Hesaplama!$K$5+(G167-Hesaplama!$J$4)*0.025,IF(AND(G167&gt;Hesaplama!$I$6,G167&lt;=Hesaplama!$J$6),Hesaplama!$K$6+(G167-Hesaplama!$J$5)*0.022,IF(AND(G167&gt;Hesaplama!$I$7,G167&lt;=Hesaplama!$J$7),Hesaplama!$K$7+(G167-Hesaplama!$J$6)*0.02,IF(AND(G167&gt;Hesaplama!$I$8,G167&lt;=Hesaplama!$J$8),Hesaplama!$K$8+(G167-Hesaplama!$J$7)*0.0021,IF(G167&gt;Hesaplama!$I$9,Hesaplama!$K$9))))))</f>
        <v>1235.78</v>
      </c>
      <c r="M167" s="10">
        <f t="shared" si="10"/>
        <v>1235.78</v>
      </c>
      <c r="O167" s="10">
        <f t="shared" si="11"/>
        <v>0</v>
      </c>
    </row>
    <row r="168" spans="1:15" ht="15.75" x14ac:dyDescent="0.5">
      <c r="A168" s="21">
        <f>IF('Toplu Liste Oluşturma'!C168 =Tablolar!$A$2,1, IF('Toplu Liste Oluşturma'!C168 =Tablolar!$A$3,2, IF('Toplu Liste Oluşturma'!C168 =Tablolar!$A$4,3, IF('Toplu Liste Oluşturma'!C168 =Tablolar!$A$5,4,0))))</f>
        <v>1</v>
      </c>
      <c r="B168" s="144" t="str">
        <f t="shared" si="8"/>
        <v>Binek, Hafif Ticari, Motorsiklet</v>
      </c>
      <c r="C168" s="144"/>
      <c r="D168" s="21">
        <f>IF('Toplu Liste Oluşturma'!G168 =Tablolar!$A$8,1, IF('Toplu Liste Oluşturma'!G168 =Tablolar!$A$9,2, IF('Toplu Liste Oluşturma'!G168 =Tablolar!$A$10,3, 0)))</f>
        <v>2</v>
      </c>
      <c r="E168" s="12" t="str">
        <f t="shared" si="9"/>
        <v>Şehir İçi Fiili Ekspertiz</v>
      </c>
      <c r="F168" s="12"/>
      <c r="G168" s="68">
        <f>'Toplu Liste Oluşturma'!B168</f>
        <v>0</v>
      </c>
      <c r="K168" s="70">
        <f>IF(G168&lt;=Hesaplama!$J$4,Hesaplama!$K$4,IF(AND(G168&gt;Hesaplama!$I$5,G168&lt;=Hesaplama!$J$5),Hesaplama!$K$5+(G168-Hesaplama!$J$4)*0.025,IF(AND(G168&gt;Hesaplama!$I$6,G168&lt;=Hesaplama!$J$6),Hesaplama!$K$6+(G168-Hesaplama!$J$5)*0.022,IF(AND(G168&gt;Hesaplama!$I$7,G168&lt;=Hesaplama!$J$7),Hesaplama!$K$7+(G168-Hesaplama!$J$6)*0.02,IF(AND(G168&gt;Hesaplama!$I$8,G168&lt;=Hesaplama!$J$8),Hesaplama!$K$8+(G168-Hesaplama!$J$7)*0.0021,IF(G168&gt;Hesaplama!$I$9,Hesaplama!$K$9))))))</f>
        <v>1235.78</v>
      </c>
      <c r="M168" s="10">
        <f t="shared" si="10"/>
        <v>1235.78</v>
      </c>
      <c r="O168" s="10">
        <f t="shared" si="11"/>
        <v>0</v>
      </c>
    </row>
    <row r="169" spans="1:15" ht="15.75" x14ac:dyDescent="0.5">
      <c r="A169" s="21">
        <f>IF('Toplu Liste Oluşturma'!C169 =Tablolar!$A$2,1, IF('Toplu Liste Oluşturma'!C169 =Tablolar!$A$3,2, IF('Toplu Liste Oluşturma'!C169 =Tablolar!$A$4,3, IF('Toplu Liste Oluşturma'!C169 =Tablolar!$A$5,4,0))))</f>
        <v>1</v>
      </c>
      <c r="B169" s="144" t="str">
        <f t="shared" si="8"/>
        <v>Binek, Hafif Ticari, Motorsiklet</v>
      </c>
      <c r="C169" s="144"/>
      <c r="D169" s="21">
        <f>IF('Toplu Liste Oluşturma'!G169 =Tablolar!$A$8,1, IF('Toplu Liste Oluşturma'!G169 =Tablolar!$A$9,2, IF('Toplu Liste Oluşturma'!G169 =Tablolar!$A$10,3, 0)))</f>
        <v>2</v>
      </c>
      <c r="E169" s="12" t="str">
        <f t="shared" si="9"/>
        <v>Şehir İçi Fiili Ekspertiz</v>
      </c>
      <c r="F169" s="12"/>
      <c r="G169" s="68">
        <f>'Toplu Liste Oluşturma'!B169</f>
        <v>0</v>
      </c>
      <c r="K169" s="70">
        <f>IF(G169&lt;=Hesaplama!$J$4,Hesaplama!$K$4,IF(AND(G169&gt;Hesaplama!$I$5,G169&lt;=Hesaplama!$J$5),Hesaplama!$K$5+(G169-Hesaplama!$J$4)*0.025,IF(AND(G169&gt;Hesaplama!$I$6,G169&lt;=Hesaplama!$J$6),Hesaplama!$K$6+(G169-Hesaplama!$J$5)*0.022,IF(AND(G169&gt;Hesaplama!$I$7,G169&lt;=Hesaplama!$J$7),Hesaplama!$K$7+(G169-Hesaplama!$J$6)*0.02,IF(AND(G169&gt;Hesaplama!$I$8,G169&lt;=Hesaplama!$J$8),Hesaplama!$K$8+(G169-Hesaplama!$J$7)*0.0021,IF(G169&gt;Hesaplama!$I$9,Hesaplama!$K$9))))))</f>
        <v>1235.78</v>
      </c>
      <c r="M169" s="10">
        <f t="shared" si="10"/>
        <v>1235.78</v>
      </c>
      <c r="O169" s="10">
        <f t="shared" si="11"/>
        <v>0</v>
      </c>
    </row>
    <row r="170" spans="1:15" ht="15.75" x14ac:dyDescent="0.5">
      <c r="A170" s="21">
        <f>IF('Toplu Liste Oluşturma'!C170 =Tablolar!$A$2,1, IF('Toplu Liste Oluşturma'!C170 =Tablolar!$A$3,2, IF('Toplu Liste Oluşturma'!C170 =Tablolar!$A$4,3, IF('Toplu Liste Oluşturma'!C170 =Tablolar!$A$5,4,0))))</f>
        <v>1</v>
      </c>
      <c r="B170" s="144" t="str">
        <f t="shared" si="8"/>
        <v>Binek, Hafif Ticari, Motorsiklet</v>
      </c>
      <c r="C170" s="144"/>
      <c r="D170" s="21">
        <f>IF('Toplu Liste Oluşturma'!G170 =Tablolar!$A$8,1, IF('Toplu Liste Oluşturma'!G170 =Tablolar!$A$9,2, IF('Toplu Liste Oluşturma'!G170 =Tablolar!$A$10,3, 0)))</f>
        <v>2</v>
      </c>
      <c r="E170" s="12" t="str">
        <f t="shared" si="9"/>
        <v>Şehir İçi Fiili Ekspertiz</v>
      </c>
      <c r="F170" s="12"/>
      <c r="G170" s="68">
        <f>'Toplu Liste Oluşturma'!B170</f>
        <v>0</v>
      </c>
      <c r="K170" s="70">
        <f>IF(G170&lt;=Hesaplama!$J$4,Hesaplama!$K$4,IF(AND(G170&gt;Hesaplama!$I$5,G170&lt;=Hesaplama!$J$5),Hesaplama!$K$5+(G170-Hesaplama!$J$4)*0.025,IF(AND(G170&gt;Hesaplama!$I$6,G170&lt;=Hesaplama!$J$6),Hesaplama!$K$6+(G170-Hesaplama!$J$5)*0.022,IF(AND(G170&gt;Hesaplama!$I$7,G170&lt;=Hesaplama!$J$7),Hesaplama!$K$7+(G170-Hesaplama!$J$6)*0.02,IF(AND(G170&gt;Hesaplama!$I$8,G170&lt;=Hesaplama!$J$8),Hesaplama!$K$8+(G170-Hesaplama!$J$7)*0.0021,IF(G170&gt;Hesaplama!$I$9,Hesaplama!$K$9))))))</f>
        <v>1235.78</v>
      </c>
      <c r="M170" s="10">
        <f t="shared" si="10"/>
        <v>1235.78</v>
      </c>
      <c r="O170" s="10">
        <f t="shared" si="11"/>
        <v>0</v>
      </c>
    </row>
    <row r="171" spans="1:15" ht="15.75" x14ac:dyDescent="0.5">
      <c r="A171" s="21">
        <f>IF('Toplu Liste Oluşturma'!C171 =Tablolar!$A$2,1, IF('Toplu Liste Oluşturma'!C171 =Tablolar!$A$3,2, IF('Toplu Liste Oluşturma'!C171 =Tablolar!$A$4,3, IF('Toplu Liste Oluşturma'!C171 =Tablolar!$A$5,4,0))))</f>
        <v>1</v>
      </c>
      <c r="B171" s="144" t="str">
        <f t="shared" si="8"/>
        <v>Binek, Hafif Ticari, Motorsiklet</v>
      </c>
      <c r="C171" s="144"/>
      <c r="D171" s="21">
        <f>IF('Toplu Liste Oluşturma'!G171 =Tablolar!$A$8,1, IF('Toplu Liste Oluşturma'!G171 =Tablolar!$A$9,2, IF('Toplu Liste Oluşturma'!G171 =Tablolar!$A$10,3, 0)))</f>
        <v>2</v>
      </c>
      <c r="E171" s="12" t="str">
        <f t="shared" si="9"/>
        <v>Şehir İçi Fiili Ekspertiz</v>
      </c>
      <c r="F171" s="12"/>
      <c r="G171" s="68">
        <f>'Toplu Liste Oluşturma'!B171</f>
        <v>0</v>
      </c>
      <c r="K171" s="70">
        <f>IF(G171&lt;=Hesaplama!$J$4,Hesaplama!$K$4,IF(AND(G171&gt;Hesaplama!$I$5,G171&lt;=Hesaplama!$J$5),Hesaplama!$K$5+(G171-Hesaplama!$J$4)*0.025,IF(AND(G171&gt;Hesaplama!$I$6,G171&lt;=Hesaplama!$J$6),Hesaplama!$K$6+(G171-Hesaplama!$J$5)*0.022,IF(AND(G171&gt;Hesaplama!$I$7,G171&lt;=Hesaplama!$J$7),Hesaplama!$K$7+(G171-Hesaplama!$J$6)*0.02,IF(AND(G171&gt;Hesaplama!$I$8,G171&lt;=Hesaplama!$J$8),Hesaplama!$K$8+(G171-Hesaplama!$J$7)*0.0021,IF(G171&gt;Hesaplama!$I$9,Hesaplama!$K$9))))))</f>
        <v>1235.78</v>
      </c>
      <c r="M171" s="10">
        <f t="shared" si="10"/>
        <v>1235.78</v>
      </c>
      <c r="O171" s="10">
        <f t="shared" si="11"/>
        <v>0</v>
      </c>
    </row>
    <row r="172" spans="1:15" ht="15.75" x14ac:dyDescent="0.5">
      <c r="A172" s="21">
        <f>IF('Toplu Liste Oluşturma'!C172 =Tablolar!$A$2,1, IF('Toplu Liste Oluşturma'!C172 =Tablolar!$A$3,2, IF('Toplu Liste Oluşturma'!C172 =Tablolar!$A$4,3, IF('Toplu Liste Oluşturma'!C172 =Tablolar!$A$5,4,0))))</f>
        <v>1</v>
      </c>
      <c r="B172" s="144" t="str">
        <f t="shared" si="8"/>
        <v>Binek, Hafif Ticari, Motorsiklet</v>
      </c>
      <c r="C172" s="144"/>
      <c r="D172" s="21">
        <f>IF('Toplu Liste Oluşturma'!G172 =Tablolar!$A$8,1, IF('Toplu Liste Oluşturma'!G172 =Tablolar!$A$9,2, IF('Toplu Liste Oluşturma'!G172 =Tablolar!$A$10,3, 0)))</f>
        <v>2</v>
      </c>
      <c r="E172" s="12" t="str">
        <f t="shared" si="9"/>
        <v>Şehir İçi Fiili Ekspertiz</v>
      </c>
      <c r="F172" s="12"/>
      <c r="G172" s="68">
        <f>'Toplu Liste Oluşturma'!B172</f>
        <v>0</v>
      </c>
      <c r="K172" s="70">
        <f>IF(G172&lt;=Hesaplama!$J$4,Hesaplama!$K$4,IF(AND(G172&gt;Hesaplama!$I$5,G172&lt;=Hesaplama!$J$5),Hesaplama!$K$5+(G172-Hesaplama!$J$4)*0.025,IF(AND(G172&gt;Hesaplama!$I$6,G172&lt;=Hesaplama!$J$6),Hesaplama!$K$6+(G172-Hesaplama!$J$5)*0.022,IF(AND(G172&gt;Hesaplama!$I$7,G172&lt;=Hesaplama!$J$7),Hesaplama!$K$7+(G172-Hesaplama!$J$6)*0.02,IF(AND(G172&gt;Hesaplama!$I$8,G172&lt;=Hesaplama!$J$8),Hesaplama!$K$8+(G172-Hesaplama!$J$7)*0.0021,IF(G172&gt;Hesaplama!$I$9,Hesaplama!$K$9))))))</f>
        <v>1235.78</v>
      </c>
      <c r="M172" s="10">
        <f t="shared" si="10"/>
        <v>1235.78</v>
      </c>
      <c r="O172" s="10">
        <f t="shared" si="11"/>
        <v>0</v>
      </c>
    </row>
    <row r="173" spans="1:15" ht="15.75" x14ac:dyDescent="0.5">
      <c r="A173" s="21">
        <f>IF('Toplu Liste Oluşturma'!C173 =Tablolar!$A$2,1, IF('Toplu Liste Oluşturma'!C173 =Tablolar!$A$3,2, IF('Toplu Liste Oluşturma'!C173 =Tablolar!$A$4,3, IF('Toplu Liste Oluşturma'!C173 =Tablolar!$A$5,4,0))))</f>
        <v>1</v>
      </c>
      <c r="B173" s="144" t="str">
        <f t="shared" si="8"/>
        <v>Binek, Hafif Ticari, Motorsiklet</v>
      </c>
      <c r="C173" s="144"/>
      <c r="D173" s="21">
        <f>IF('Toplu Liste Oluşturma'!G173 =Tablolar!$A$8,1, IF('Toplu Liste Oluşturma'!G173 =Tablolar!$A$9,2, IF('Toplu Liste Oluşturma'!G173 =Tablolar!$A$10,3, 0)))</f>
        <v>2</v>
      </c>
      <c r="E173" s="12" t="str">
        <f t="shared" si="9"/>
        <v>Şehir İçi Fiili Ekspertiz</v>
      </c>
      <c r="F173" s="12"/>
      <c r="G173" s="68">
        <f>'Toplu Liste Oluşturma'!B173</f>
        <v>0</v>
      </c>
      <c r="K173" s="70">
        <f>IF(G173&lt;=Hesaplama!$J$4,Hesaplama!$K$4,IF(AND(G173&gt;Hesaplama!$I$5,G173&lt;=Hesaplama!$J$5),Hesaplama!$K$5+(G173-Hesaplama!$J$4)*0.025,IF(AND(G173&gt;Hesaplama!$I$6,G173&lt;=Hesaplama!$J$6),Hesaplama!$K$6+(G173-Hesaplama!$J$5)*0.022,IF(AND(G173&gt;Hesaplama!$I$7,G173&lt;=Hesaplama!$J$7),Hesaplama!$K$7+(G173-Hesaplama!$J$6)*0.02,IF(AND(G173&gt;Hesaplama!$I$8,G173&lt;=Hesaplama!$J$8),Hesaplama!$K$8+(G173-Hesaplama!$J$7)*0.0021,IF(G173&gt;Hesaplama!$I$9,Hesaplama!$K$9))))))</f>
        <v>1235.78</v>
      </c>
      <c r="M173" s="10">
        <f t="shared" si="10"/>
        <v>1235.78</v>
      </c>
      <c r="O173" s="10">
        <f t="shared" si="11"/>
        <v>0</v>
      </c>
    </row>
    <row r="174" spans="1:15" ht="15.75" x14ac:dyDescent="0.5">
      <c r="A174" s="21">
        <f>IF('Toplu Liste Oluşturma'!C174 =Tablolar!$A$2,1, IF('Toplu Liste Oluşturma'!C174 =Tablolar!$A$3,2, IF('Toplu Liste Oluşturma'!C174 =Tablolar!$A$4,3, IF('Toplu Liste Oluşturma'!C174 =Tablolar!$A$5,4,0))))</f>
        <v>1</v>
      </c>
      <c r="B174" s="144" t="str">
        <f t="shared" si="8"/>
        <v>Binek, Hafif Ticari, Motorsiklet</v>
      </c>
      <c r="C174" s="144"/>
      <c r="D174" s="21">
        <f>IF('Toplu Liste Oluşturma'!G174 =Tablolar!$A$8,1, IF('Toplu Liste Oluşturma'!G174 =Tablolar!$A$9,2, IF('Toplu Liste Oluşturma'!G174 =Tablolar!$A$10,3, 0)))</f>
        <v>2</v>
      </c>
      <c r="E174" s="12" t="str">
        <f t="shared" si="9"/>
        <v>Şehir İçi Fiili Ekspertiz</v>
      </c>
      <c r="F174" s="12"/>
      <c r="G174" s="68">
        <f>'Toplu Liste Oluşturma'!B174</f>
        <v>0</v>
      </c>
      <c r="K174" s="70">
        <f>IF(G174&lt;=Hesaplama!$J$4,Hesaplama!$K$4,IF(AND(G174&gt;Hesaplama!$I$5,G174&lt;=Hesaplama!$J$5),Hesaplama!$K$5+(G174-Hesaplama!$J$4)*0.025,IF(AND(G174&gt;Hesaplama!$I$6,G174&lt;=Hesaplama!$J$6),Hesaplama!$K$6+(G174-Hesaplama!$J$5)*0.022,IF(AND(G174&gt;Hesaplama!$I$7,G174&lt;=Hesaplama!$J$7),Hesaplama!$K$7+(G174-Hesaplama!$J$6)*0.02,IF(AND(G174&gt;Hesaplama!$I$8,G174&lt;=Hesaplama!$J$8),Hesaplama!$K$8+(G174-Hesaplama!$J$7)*0.0021,IF(G174&gt;Hesaplama!$I$9,Hesaplama!$K$9))))))</f>
        <v>1235.78</v>
      </c>
      <c r="M174" s="10">
        <f t="shared" si="10"/>
        <v>1235.78</v>
      </c>
      <c r="O174" s="10">
        <f t="shared" si="11"/>
        <v>0</v>
      </c>
    </row>
    <row r="175" spans="1:15" ht="15.75" x14ac:dyDescent="0.5">
      <c r="A175" s="21">
        <f>IF('Toplu Liste Oluşturma'!C175 =Tablolar!$A$2,1, IF('Toplu Liste Oluşturma'!C175 =Tablolar!$A$3,2, IF('Toplu Liste Oluşturma'!C175 =Tablolar!$A$4,3, IF('Toplu Liste Oluşturma'!C175 =Tablolar!$A$5,4,0))))</f>
        <v>1</v>
      </c>
      <c r="B175" s="144" t="str">
        <f t="shared" si="8"/>
        <v>Binek, Hafif Ticari, Motorsiklet</v>
      </c>
      <c r="C175" s="144"/>
      <c r="D175" s="21">
        <f>IF('Toplu Liste Oluşturma'!G175 =Tablolar!$A$8,1, IF('Toplu Liste Oluşturma'!G175 =Tablolar!$A$9,2, IF('Toplu Liste Oluşturma'!G175 =Tablolar!$A$10,3, 0)))</f>
        <v>2</v>
      </c>
      <c r="E175" s="12" t="str">
        <f t="shared" si="9"/>
        <v>Şehir İçi Fiili Ekspertiz</v>
      </c>
      <c r="F175" s="12"/>
      <c r="G175" s="68">
        <f>'Toplu Liste Oluşturma'!B175</f>
        <v>0</v>
      </c>
      <c r="K175" s="70">
        <f>IF(G175&lt;=Hesaplama!$J$4,Hesaplama!$K$4,IF(AND(G175&gt;Hesaplama!$I$5,G175&lt;=Hesaplama!$J$5),Hesaplama!$K$5+(G175-Hesaplama!$J$4)*0.025,IF(AND(G175&gt;Hesaplama!$I$6,G175&lt;=Hesaplama!$J$6),Hesaplama!$K$6+(G175-Hesaplama!$J$5)*0.022,IF(AND(G175&gt;Hesaplama!$I$7,G175&lt;=Hesaplama!$J$7),Hesaplama!$K$7+(G175-Hesaplama!$J$6)*0.02,IF(AND(G175&gt;Hesaplama!$I$8,G175&lt;=Hesaplama!$J$8),Hesaplama!$K$8+(G175-Hesaplama!$J$7)*0.0021,IF(G175&gt;Hesaplama!$I$9,Hesaplama!$K$9))))))</f>
        <v>1235.78</v>
      </c>
      <c r="M175" s="10">
        <f t="shared" si="10"/>
        <v>1235.78</v>
      </c>
      <c r="O175" s="10">
        <f t="shared" si="11"/>
        <v>0</v>
      </c>
    </row>
    <row r="176" spans="1:15" ht="15.75" x14ac:dyDescent="0.5">
      <c r="A176" s="21">
        <f>IF('Toplu Liste Oluşturma'!C176 =Tablolar!$A$2,1, IF('Toplu Liste Oluşturma'!C176 =Tablolar!$A$3,2, IF('Toplu Liste Oluşturma'!C176 =Tablolar!$A$4,3, IF('Toplu Liste Oluşturma'!C176 =Tablolar!$A$5,4,0))))</f>
        <v>1</v>
      </c>
      <c r="B176" s="144" t="str">
        <f t="shared" si="8"/>
        <v>Binek, Hafif Ticari, Motorsiklet</v>
      </c>
      <c r="C176" s="144"/>
      <c r="D176" s="21">
        <f>IF('Toplu Liste Oluşturma'!G176 =Tablolar!$A$8,1, IF('Toplu Liste Oluşturma'!G176 =Tablolar!$A$9,2, IF('Toplu Liste Oluşturma'!G176 =Tablolar!$A$10,3, 0)))</f>
        <v>2</v>
      </c>
      <c r="E176" s="12" t="str">
        <f t="shared" si="9"/>
        <v>Şehir İçi Fiili Ekspertiz</v>
      </c>
      <c r="F176" s="12"/>
      <c r="G176" s="68">
        <f>'Toplu Liste Oluşturma'!B176</f>
        <v>0</v>
      </c>
      <c r="K176" s="70">
        <f>IF(G176&lt;=Hesaplama!$J$4,Hesaplama!$K$4,IF(AND(G176&gt;Hesaplama!$I$5,G176&lt;=Hesaplama!$J$5),Hesaplama!$K$5+(G176-Hesaplama!$J$4)*0.025,IF(AND(G176&gt;Hesaplama!$I$6,G176&lt;=Hesaplama!$J$6),Hesaplama!$K$6+(G176-Hesaplama!$J$5)*0.022,IF(AND(G176&gt;Hesaplama!$I$7,G176&lt;=Hesaplama!$J$7),Hesaplama!$K$7+(G176-Hesaplama!$J$6)*0.02,IF(AND(G176&gt;Hesaplama!$I$8,G176&lt;=Hesaplama!$J$8),Hesaplama!$K$8+(G176-Hesaplama!$J$7)*0.0021,IF(G176&gt;Hesaplama!$I$9,Hesaplama!$K$9))))))</f>
        <v>1235.78</v>
      </c>
      <c r="M176" s="10">
        <f t="shared" si="10"/>
        <v>1235.78</v>
      </c>
      <c r="O176" s="10">
        <f t="shared" si="11"/>
        <v>0</v>
      </c>
    </row>
    <row r="177" spans="1:15" ht="15.75" x14ac:dyDescent="0.5">
      <c r="A177" s="21">
        <f>IF('Toplu Liste Oluşturma'!C177 =Tablolar!$A$2,1, IF('Toplu Liste Oluşturma'!C177 =Tablolar!$A$3,2, IF('Toplu Liste Oluşturma'!C177 =Tablolar!$A$4,3, IF('Toplu Liste Oluşturma'!C177 =Tablolar!$A$5,4,0))))</f>
        <v>1</v>
      </c>
      <c r="B177" s="144" t="str">
        <f t="shared" si="8"/>
        <v>Binek, Hafif Ticari, Motorsiklet</v>
      </c>
      <c r="C177" s="144"/>
      <c r="D177" s="21">
        <f>IF('Toplu Liste Oluşturma'!G177 =Tablolar!$A$8,1, IF('Toplu Liste Oluşturma'!G177 =Tablolar!$A$9,2, IF('Toplu Liste Oluşturma'!G177 =Tablolar!$A$10,3, 0)))</f>
        <v>2</v>
      </c>
      <c r="E177" s="12" t="str">
        <f t="shared" si="9"/>
        <v>Şehir İçi Fiili Ekspertiz</v>
      </c>
      <c r="F177" s="12"/>
      <c r="G177" s="68">
        <f>'Toplu Liste Oluşturma'!B177</f>
        <v>0</v>
      </c>
      <c r="K177" s="70">
        <f>IF(G177&lt;=Hesaplama!$J$4,Hesaplama!$K$4,IF(AND(G177&gt;Hesaplama!$I$5,G177&lt;=Hesaplama!$J$5),Hesaplama!$K$5+(G177-Hesaplama!$J$4)*0.025,IF(AND(G177&gt;Hesaplama!$I$6,G177&lt;=Hesaplama!$J$6),Hesaplama!$K$6+(G177-Hesaplama!$J$5)*0.022,IF(AND(G177&gt;Hesaplama!$I$7,G177&lt;=Hesaplama!$J$7),Hesaplama!$K$7+(G177-Hesaplama!$J$6)*0.02,IF(AND(G177&gt;Hesaplama!$I$8,G177&lt;=Hesaplama!$J$8),Hesaplama!$K$8+(G177-Hesaplama!$J$7)*0.0021,IF(G177&gt;Hesaplama!$I$9,Hesaplama!$K$9))))))</f>
        <v>1235.78</v>
      </c>
      <c r="M177" s="10">
        <f t="shared" si="10"/>
        <v>1235.78</v>
      </c>
      <c r="O177" s="10">
        <f t="shared" si="11"/>
        <v>0</v>
      </c>
    </row>
    <row r="178" spans="1:15" ht="15.75" x14ac:dyDescent="0.5">
      <c r="A178" s="21">
        <f>IF('Toplu Liste Oluşturma'!C178 =Tablolar!$A$2,1, IF('Toplu Liste Oluşturma'!C178 =Tablolar!$A$3,2, IF('Toplu Liste Oluşturma'!C178 =Tablolar!$A$4,3, IF('Toplu Liste Oluşturma'!C178 =Tablolar!$A$5,4,0))))</f>
        <v>1</v>
      </c>
      <c r="B178" s="144" t="str">
        <f t="shared" si="8"/>
        <v>Binek, Hafif Ticari, Motorsiklet</v>
      </c>
      <c r="C178" s="144"/>
      <c r="D178" s="21">
        <f>IF('Toplu Liste Oluşturma'!G178 =Tablolar!$A$8,1, IF('Toplu Liste Oluşturma'!G178 =Tablolar!$A$9,2, IF('Toplu Liste Oluşturma'!G178 =Tablolar!$A$10,3, 0)))</f>
        <v>2</v>
      </c>
      <c r="E178" s="12" t="str">
        <f t="shared" si="9"/>
        <v>Şehir İçi Fiili Ekspertiz</v>
      </c>
      <c r="F178" s="12"/>
      <c r="G178" s="68">
        <f>'Toplu Liste Oluşturma'!B178</f>
        <v>0</v>
      </c>
      <c r="K178" s="70">
        <f>IF(G178&lt;=Hesaplama!$J$4,Hesaplama!$K$4,IF(AND(G178&gt;Hesaplama!$I$5,G178&lt;=Hesaplama!$J$5),Hesaplama!$K$5+(G178-Hesaplama!$J$4)*0.025,IF(AND(G178&gt;Hesaplama!$I$6,G178&lt;=Hesaplama!$J$6),Hesaplama!$K$6+(G178-Hesaplama!$J$5)*0.022,IF(AND(G178&gt;Hesaplama!$I$7,G178&lt;=Hesaplama!$J$7),Hesaplama!$K$7+(G178-Hesaplama!$J$6)*0.02,IF(AND(G178&gt;Hesaplama!$I$8,G178&lt;=Hesaplama!$J$8),Hesaplama!$K$8+(G178-Hesaplama!$J$7)*0.0021,IF(G178&gt;Hesaplama!$I$9,Hesaplama!$K$9))))))</f>
        <v>1235.78</v>
      </c>
      <c r="M178" s="10">
        <f t="shared" si="10"/>
        <v>1235.78</v>
      </c>
      <c r="O178" s="10">
        <f t="shared" si="11"/>
        <v>0</v>
      </c>
    </row>
    <row r="179" spans="1:15" ht="15.75" x14ac:dyDescent="0.5">
      <c r="A179" s="21">
        <f>IF('Toplu Liste Oluşturma'!C179 =Tablolar!$A$2,1, IF('Toplu Liste Oluşturma'!C179 =Tablolar!$A$3,2, IF('Toplu Liste Oluşturma'!C179 =Tablolar!$A$4,3, IF('Toplu Liste Oluşturma'!C179 =Tablolar!$A$5,4,0))))</f>
        <v>1</v>
      </c>
      <c r="B179" s="144" t="str">
        <f t="shared" si="8"/>
        <v>Binek, Hafif Ticari, Motorsiklet</v>
      </c>
      <c r="C179" s="144"/>
      <c r="D179" s="21">
        <f>IF('Toplu Liste Oluşturma'!G179 =Tablolar!$A$8,1, IF('Toplu Liste Oluşturma'!G179 =Tablolar!$A$9,2, IF('Toplu Liste Oluşturma'!G179 =Tablolar!$A$10,3, 0)))</f>
        <v>2</v>
      </c>
      <c r="E179" s="12" t="str">
        <f t="shared" si="9"/>
        <v>Şehir İçi Fiili Ekspertiz</v>
      </c>
      <c r="F179" s="12"/>
      <c r="G179" s="68">
        <f>'Toplu Liste Oluşturma'!B179</f>
        <v>0</v>
      </c>
      <c r="K179" s="70">
        <f>IF(G179&lt;=Hesaplama!$J$4,Hesaplama!$K$4,IF(AND(G179&gt;Hesaplama!$I$5,G179&lt;=Hesaplama!$J$5),Hesaplama!$K$5+(G179-Hesaplama!$J$4)*0.025,IF(AND(G179&gt;Hesaplama!$I$6,G179&lt;=Hesaplama!$J$6),Hesaplama!$K$6+(G179-Hesaplama!$J$5)*0.022,IF(AND(G179&gt;Hesaplama!$I$7,G179&lt;=Hesaplama!$J$7),Hesaplama!$K$7+(G179-Hesaplama!$J$6)*0.02,IF(AND(G179&gt;Hesaplama!$I$8,G179&lt;=Hesaplama!$J$8),Hesaplama!$K$8+(G179-Hesaplama!$J$7)*0.0021,IF(G179&gt;Hesaplama!$I$9,Hesaplama!$K$9))))))</f>
        <v>1235.78</v>
      </c>
      <c r="M179" s="10">
        <f t="shared" si="10"/>
        <v>1235.78</v>
      </c>
      <c r="O179" s="10">
        <f t="shared" si="11"/>
        <v>0</v>
      </c>
    </row>
    <row r="180" spans="1:15" ht="15.75" x14ac:dyDescent="0.5">
      <c r="A180" s="21">
        <f>IF('Toplu Liste Oluşturma'!C180 =Tablolar!$A$2,1, IF('Toplu Liste Oluşturma'!C180 =Tablolar!$A$3,2, IF('Toplu Liste Oluşturma'!C180 =Tablolar!$A$4,3, IF('Toplu Liste Oluşturma'!C180 =Tablolar!$A$5,4,0))))</f>
        <v>1</v>
      </c>
      <c r="B180" s="144" t="str">
        <f t="shared" si="8"/>
        <v>Binek, Hafif Ticari, Motorsiklet</v>
      </c>
      <c r="C180" s="144"/>
      <c r="D180" s="21">
        <f>IF('Toplu Liste Oluşturma'!G180 =Tablolar!$A$8,1, IF('Toplu Liste Oluşturma'!G180 =Tablolar!$A$9,2, IF('Toplu Liste Oluşturma'!G180 =Tablolar!$A$10,3, 0)))</f>
        <v>2</v>
      </c>
      <c r="E180" s="12" t="str">
        <f t="shared" si="9"/>
        <v>Şehir İçi Fiili Ekspertiz</v>
      </c>
      <c r="F180" s="12"/>
      <c r="G180" s="68">
        <f>'Toplu Liste Oluşturma'!B180</f>
        <v>0</v>
      </c>
      <c r="K180" s="70">
        <f>IF(G180&lt;=Hesaplama!$J$4,Hesaplama!$K$4,IF(AND(G180&gt;Hesaplama!$I$5,G180&lt;=Hesaplama!$J$5),Hesaplama!$K$5+(G180-Hesaplama!$J$4)*0.025,IF(AND(G180&gt;Hesaplama!$I$6,G180&lt;=Hesaplama!$J$6),Hesaplama!$K$6+(G180-Hesaplama!$J$5)*0.022,IF(AND(G180&gt;Hesaplama!$I$7,G180&lt;=Hesaplama!$J$7),Hesaplama!$K$7+(G180-Hesaplama!$J$6)*0.02,IF(AND(G180&gt;Hesaplama!$I$8,G180&lt;=Hesaplama!$J$8),Hesaplama!$K$8+(G180-Hesaplama!$J$7)*0.0021,IF(G180&gt;Hesaplama!$I$9,Hesaplama!$K$9))))))</f>
        <v>1235.78</v>
      </c>
      <c r="M180" s="10">
        <f t="shared" si="10"/>
        <v>1235.78</v>
      </c>
      <c r="O180" s="10">
        <f t="shared" si="11"/>
        <v>0</v>
      </c>
    </row>
    <row r="181" spans="1:15" ht="15.75" x14ac:dyDescent="0.5">
      <c r="A181" s="21">
        <f>IF('Toplu Liste Oluşturma'!C181 =Tablolar!$A$2,1, IF('Toplu Liste Oluşturma'!C181 =Tablolar!$A$3,2, IF('Toplu Liste Oluşturma'!C181 =Tablolar!$A$4,3, IF('Toplu Liste Oluşturma'!C181 =Tablolar!$A$5,4,0))))</f>
        <v>1</v>
      </c>
      <c r="B181" s="144" t="str">
        <f t="shared" si="8"/>
        <v>Binek, Hafif Ticari, Motorsiklet</v>
      </c>
      <c r="C181" s="144"/>
      <c r="D181" s="21">
        <f>IF('Toplu Liste Oluşturma'!G181 =Tablolar!$A$8,1, IF('Toplu Liste Oluşturma'!G181 =Tablolar!$A$9,2, IF('Toplu Liste Oluşturma'!G181 =Tablolar!$A$10,3, 0)))</f>
        <v>2</v>
      </c>
      <c r="E181" s="12" t="str">
        <f t="shared" si="9"/>
        <v>Şehir İçi Fiili Ekspertiz</v>
      </c>
      <c r="F181" s="12"/>
      <c r="G181" s="68">
        <f>'Toplu Liste Oluşturma'!B181</f>
        <v>0</v>
      </c>
      <c r="K181" s="70">
        <f>IF(G181&lt;=Hesaplama!$J$4,Hesaplama!$K$4,IF(AND(G181&gt;Hesaplama!$I$5,G181&lt;=Hesaplama!$J$5),Hesaplama!$K$5+(G181-Hesaplama!$J$4)*0.025,IF(AND(G181&gt;Hesaplama!$I$6,G181&lt;=Hesaplama!$J$6),Hesaplama!$K$6+(G181-Hesaplama!$J$5)*0.022,IF(AND(G181&gt;Hesaplama!$I$7,G181&lt;=Hesaplama!$J$7),Hesaplama!$K$7+(G181-Hesaplama!$J$6)*0.02,IF(AND(G181&gt;Hesaplama!$I$8,G181&lt;=Hesaplama!$J$8),Hesaplama!$K$8+(G181-Hesaplama!$J$7)*0.0021,IF(G181&gt;Hesaplama!$I$9,Hesaplama!$K$9))))))</f>
        <v>1235.78</v>
      </c>
      <c r="M181" s="10">
        <f t="shared" si="10"/>
        <v>1235.78</v>
      </c>
      <c r="O181" s="10">
        <f t="shared" si="11"/>
        <v>0</v>
      </c>
    </row>
    <row r="182" spans="1:15" ht="15.75" x14ac:dyDescent="0.5">
      <c r="A182" s="21">
        <f>IF('Toplu Liste Oluşturma'!C182 =Tablolar!$A$2,1, IF('Toplu Liste Oluşturma'!C182 =Tablolar!$A$3,2, IF('Toplu Liste Oluşturma'!C182 =Tablolar!$A$4,3, IF('Toplu Liste Oluşturma'!C182 =Tablolar!$A$5,4,0))))</f>
        <v>1</v>
      </c>
      <c r="B182" s="144" t="str">
        <f t="shared" si="8"/>
        <v>Binek, Hafif Ticari, Motorsiklet</v>
      </c>
      <c r="C182" s="144"/>
      <c r="D182" s="21">
        <f>IF('Toplu Liste Oluşturma'!G182 =Tablolar!$A$8,1, IF('Toplu Liste Oluşturma'!G182 =Tablolar!$A$9,2, IF('Toplu Liste Oluşturma'!G182 =Tablolar!$A$10,3, 0)))</f>
        <v>2</v>
      </c>
      <c r="E182" s="12" t="str">
        <f t="shared" si="9"/>
        <v>Şehir İçi Fiili Ekspertiz</v>
      </c>
      <c r="F182" s="12"/>
      <c r="G182" s="68">
        <f>'Toplu Liste Oluşturma'!B182</f>
        <v>0</v>
      </c>
      <c r="K182" s="70">
        <f>IF(G182&lt;=Hesaplama!$J$4,Hesaplama!$K$4,IF(AND(G182&gt;Hesaplama!$I$5,G182&lt;=Hesaplama!$J$5),Hesaplama!$K$5+(G182-Hesaplama!$J$4)*0.025,IF(AND(G182&gt;Hesaplama!$I$6,G182&lt;=Hesaplama!$J$6),Hesaplama!$K$6+(G182-Hesaplama!$J$5)*0.022,IF(AND(G182&gt;Hesaplama!$I$7,G182&lt;=Hesaplama!$J$7),Hesaplama!$K$7+(G182-Hesaplama!$J$6)*0.02,IF(AND(G182&gt;Hesaplama!$I$8,G182&lt;=Hesaplama!$J$8),Hesaplama!$K$8+(G182-Hesaplama!$J$7)*0.0021,IF(G182&gt;Hesaplama!$I$9,Hesaplama!$K$9))))))</f>
        <v>1235.78</v>
      </c>
      <c r="M182" s="10">
        <f t="shared" si="10"/>
        <v>1235.78</v>
      </c>
      <c r="O182" s="10">
        <f t="shared" si="11"/>
        <v>0</v>
      </c>
    </row>
    <row r="183" spans="1:15" ht="15.75" x14ac:dyDescent="0.5">
      <c r="A183" s="21">
        <f>IF('Toplu Liste Oluşturma'!C183 =Tablolar!$A$2,1, IF('Toplu Liste Oluşturma'!C183 =Tablolar!$A$3,2, IF('Toplu Liste Oluşturma'!C183 =Tablolar!$A$4,3, IF('Toplu Liste Oluşturma'!C183 =Tablolar!$A$5,4,0))))</f>
        <v>1</v>
      </c>
      <c r="B183" s="144" t="str">
        <f t="shared" si="8"/>
        <v>Binek, Hafif Ticari, Motorsiklet</v>
      </c>
      <c r="C183" s="144"/>
      <c r="D183" s="21">
        <f>IF('Toplu Liste Oluşturma'!G183 =Tablolar!$A$8,1, IF('Toplu Liste Oluşturma'!G183 =Tablolar!$A$9,2, IF('Toplu Liste Oluşturma'!G183 =Tablolar!$A$10,3, 0)))</f>
        <v>2</v>
      </c>
      <c r="E183" s="12" t="str">
        <f t="shared" si="9"/>
        <v>Şehir İçi Fiili Ekspertiz</v>
      </c>
      <c r="F183" s="12"/>
      <c r="G183" s="68">
        <f>'Toplu Liste Oluşturma'!B183</f>
        <v>0</v>
      </c>
      <c r="K183" s="70">
        <f>IF(G183&lt;=Hesaplama!$J$4,Hesaplama!$K$4,IF(AND(G183&gt;Hesaplama!$I$5,G183&lt;=Hesaplama!$J$5),Hesaplama!$K$5+(G183-Hesaplama!$J$4)*0.025,IF(AND(G183&gt;Hesaplama!$I$6,G183&lt;=Hesaplama!$J$6),Hesaplama!$K$6+(G183-Hesaplama!$J$5)*0.022,IF(AND(G183&gt;Hesaplama!$I$7,G183&lt;=Hesaplama!$J$7),Hesaplama!$K$7+(G183-Hesaplama!$J$6)*0.02,IF(AND(G183&gt;Hesaplama!$I$8,G183&lt;=Hesaplama!$J$8),Hesaplama!$K$8+(G183-Hesaplama!$J$7)*0.0021,IF(G183&gt;Hesaplama!$I$9,Hesaplama!$K$9))))))</f>
        <v>1235.78</v>
      </c>
      <c r="M183" s="10">
        <f t="shared" si="10"/>
        <v>1235.78</v>
      </c>
      <c r="O183" s="10">
        <f t="shared" si="11"/>
        <v>0</v>
      </c>
    </row>
    <row r="184" spans="1:15" ht="15.75" x14ac:dyDescent="0.5">
      <c r="A184" s="21">
        <f>IF('Toplu Liste Oluşturma'!C184 =Tablolar!$A$2,1, IF('Toplu Liste Oluşturma'!C184 =Tablolar!$A$3,2, IF('Toplu Liste Oluşturma'!C184 =Tablolar!$A$4,3, IF('Toplu Liste Oluşturma'!C184 =Tablolar!$A$5,4,0))))</f>
        <v>1</v>
      </c>
      <c r="B184" s="144" t="str">
        <f t="shared" si="8"/>
        <v>Binek, Hafif Ticari, Motorsiklet</v>
      </c>
      <c r="C184" s="144"/>
      <c r="D184" s="21">
        <f>IF('Toplu Liste Oluşturma'!G184 =Tablolar!$A$8,1, IF('Toplu Liste Oluşturma'!G184 =Tablolar!$A$9,2, IF('Toplu Liste Oluşturma'!G184 =Tablolar!$A$10,3, 0)))</f>
        <v>2</v>
      </c>
      <c r="E184" s="12" t="str">
        <f t="shared" si="9"/>
        <v>Şehir İçi Fiili Ekspertiz</v>
      </c>
      <c r="F184" s="12"/>
      <c r="G184" s="68">
        <f>'Toplu Liste Oluşturma'!B184</f>
        <v>0</v>
      </c>
      <c r="K184" s="70">
        <f>IF(G184&lt;=Hesaplama!$J$4,Hesaplama!$K$4,IF(AND(G184&gt;Hesaplama!$I$5,G184&lt;=Hesaplama!$J$5),Hesaplama!$K$5+(G184-Hesaplama!$J$4)*0.025,IF(AND(G184&gt;Hesaplama!$I$6,G184&lt;=Hesaplama!$J$6),Hesaplama!$K$6+(G184-Hesaplama!$J$5)*0.022,IF(AND(G184&gt;Hesaplama!$I$7,G184&lt;=Hesaplama!$J$7),Hesaplama!$K$7+(G184-Hesaplama!$J$6)*0.02,IF(AND(G184&gt;Hesaplama!$I$8,G184&lt;=Hesaplama!$J$8),Hesaplama!$K$8+(G184-Hesaplama!$J$7)*0.0021,IF(G184&gt;Hesaplama!$I$9,Hesaplama!$K$9))))))</f>
        <v>1235.78</v>
      </c>
      <c r="M184" s="10">
        <f t="shared" si="10"/>
        <v>1235.78</v>
      </c>
      <c r="O184" s="10">
        <f t="shared" si="11"/>
        <v>0</v>
      </c>
    </row>
    <row r="185" spans="1:15" ht="15.75" x14ac:dyDescent="0.5">
      <c r="A185" s="21">
        <f>IF('Toplu Liste Oluşturma'!C185 =Tablolar!$A$2,1, IF('Toplu Liste Oluşturma'!C185 =Tablolar!$A$3,2, IF('Toplu Liste Oluşturma'!C185 =Tablolar!$A$4,3, IF('Toplu Liste Oluşturma'!C185 =Tablolar!$A$5,4,0))))</f>
        <v>1</v>
      </c>
      <c r="B185" s="144" t="str">
        <f t="shared" si="8"/>
        <v>Binek, Hafif Ticari, Motorsiklet</v>
      </c>
      <c r="C185" s="144"/>
      <c r="D185" s="21">
        <f>IF('Toplu Liste Oluşturma'!G185 =Tablolar!$A$8,1, IF('Toplu Liste Oluşturma'!G185 =Tablolar!$A$9,2, IF('Toplu Liste Oluşturma'!G185 =Tablolar!$A$10,3, 0)))</f>
        <v>2</v>
      </c>
      <c r="E185" s="12" t="str">
        <f t="shared" si="9"/>
        <v>Şehir İçi Fiili Ekspertiz</v>
      </c>
      <c r="F185" s="12"/>
      <c r="G185" s="68">
        <f>'Toplu Liste Oluşturma'!B185</f>
        <v>0</v>
      </c>
      <c r="K185" s="70">
        <f>IF(G185&lt;=Hesaplama!$J$4,Hesaplama!$K$4,IF(AND(G185&gt;Hesaplama!$I$5,G185&lt;=Hesaplama!$J$5),Hesaplama!$K$5+(G185-Hesaplama!$J$4)*0.025,IF(AND(G185&gt;Hesaplama!$I$6,G185&lt;=Hesaplama!$J$6),Hesaplama!$K$6+(G185-Hesaplama!$J$5)*0.022,IF(AND(G185&gt;Hesaplama!$I$7,G185&lt;=Hesaplama!$J$7),Hesaplama!$K$7+(G185-Hesaplama!$J$6)*0.02,IF(AND(G185&gt;Hesaplama!$I$8,G185&lt;=Hesaplama!$J$8),Hesaplama!$K$8+(G185-Hesaplama!$J$7)*0.0021,IF(G185&gt;Hesaplama!$I$9,Hesaplama!$K$9))))))</f>
        <v>1235.78</v>
      </c>
      <c r="M185" s="10">
        <f t="shared" si="10"/>
        <v>1235.78</v>
      </c>
      <c r="O185" s="10">
        <f t="shared" si="11"/>
        <v>0</v>
      </c>
    </row>
    <row r="186" spans="1:15" ht="15.75" x14ac:dyDescent="0.5">
      <c r="A186" s="21">
        <f>IF('Toplu Liste Oluşturma'!C186 =Tablolar!$A$2,1, IF('Toplu Liste Oluşturma'!C186 =Tablolar!$A$3,2, IF('Toplu Liste Oluşturma'!C186 =Tablolar!$A$4,3, IF('Toplu Liste Oluşturma'!C186 =Tablolar!$A$5,4,0))))</f>
        <v>1</v>
      </c>
      <c r="B186" s="144" t="str">
        <f t="shared" si="8"/>
        <v>Binek, Hafif Ticari, Motorsiklet</v>
      </c>
      <c r="C186" s="144"/>
      <c r="D186" s="21">
        <f>IF('Toplu Liste Oluşturma'!G186 =Tablolar!$A$8,1, IF('Toplu Liste Oluşturma'!G186 =Tablolar!$A$9,2, IF('Toplu Liste Oluşturma'!G186 =Tablolar!$A$10,3, 0)))</f>
        <v>2</v>
      </c>
      <c r="E186" s="12" t="str">
        <f t="shared" si="9"/>
        <v>Şehir İçi Fiili Ekspertiz</v>
      </c>
      <c r="F186" s="12"/>
      <c r="G186" s="68">
        <f>'Toplu Liste Oluşturma'!B186</f>
        <v>0</v>
      </c>
      <c r="K186" s="70">
        <f>IF(G186&lt;=Hesaplama!$J$4,Hesaplama!$K$4,IF(AND(G186&gt;Hesaplama!$I$5,G186&lt;=Hesaplama!$J$5),Hesaplama!$K$5+(G186-Hesaplama!$J$4)*0.025,IF(AND(G186&gt;Hesaplama!$I$6,G186&lt;=Hesaplama!$J$6),Hesaplama!$K$6+(G186-Hesaplama!$J$5)*0.022,IF(AND(G186&gt;Hesaplama!$I$7,G186&lt;=Hesaplama!$J$7),Hesaplama!$K$7+(G186-Hesaplama!$J$6)*0.02,IF(AND(G186&gt;Hesaplama!$I$8,G186&lt;=Hesaplama!$J$8),Hesaplama!$K$8+(G186-Hesaplama!$J$7)*0.0021,IF(G186&gt;Hesaplama!$I$9,Hesaplama!$K$9))))))</f>
        <v>1235.78</v>
      </c>
      <c r="M186" s="10">
        <f t="shared" si="10"/>
        <v>1235.78</v>
      </c>
      <c r="O186" s="10">
        <f t="shared" si="11"/>
        <v>0</v>
      </c>
    </row>
    <row r="187" spans="1:15" ht="15.75" x14ac:dyDescent="0.5">
      <c r="A187" s="21">
        <f>IF('Toplu Liste Oluşturma'!C187 =Tablolar!$A$2,1, IF('Toplu Liste Oluşturma'!C187 =Tablolar!$A$3,2, IF('Toplu Liste Oluşturma'!C187 =Tablolar!$A$4,3, IF('Toplu Liste Oluşturma'!C187 =Tablolar!$A$5,4,0))))</f>
        <v>1</v>
      </c>
      <c r="B187" s="144" t="str">
        <f t="shared" si="8"/>
        <v>Binek, Hafif Ticari, Motorsiklet</v>
      </c>
      <c r="C187" s="144"/>
      <c r="D187" s="21">
        <f>IF('Toplu Liste Oluşturma'!G187 =Tablolar!$A$8,1, IF('Toplu Liste Oluşturma'!G187 =Tablolar!$A$9,2, IF('Toplu Liste Oluşturma'!G187 =Tablolar!$A$10,3, 0)))</f>
        <v>2</v>
      </c>
      <c r="E187" s="12" t="str">
        <f t="shared" si="9"/>
        <v>Şehir İçi Fiili Ekspertiz</v>
      </c>
      <c r="F187" s="12"/>
      <c r="G187" s="68">
        <f>'Toplu Liste Oluşturma'!B187</f>
        <v>0</v>
      </c>
      <c r="K187" s="70">
        <f>IF(G187&lt;=Hesaplama!$J$4,Hesaplama!$K$4,IF(AND(G187&gt;Hesaplama!$I$5,G187&lt;=Hesaplama!$J$5),Hesaplama!$K$5+(G187-Hesaplama!$J$4)*0.025,IF(AND(G187&gt;Hesaplama!$I$6,G187&lt;=Hesaplama!$J$6),Hesaplama!$K$6+(G187-Hesaplama!$J$5)*0.022,IF(AND(G187&gt;Hesaplama!$I$7,G187&lt;=Hesaplama!$J$7),Hesaplama!$K$7+(G187-Hesaplama!$J$6)*0.02,IF(AND(G187&gt;Hesaplama!$I$8,G187&lt;=Hesaplama!$J$8),Hesaplama!$K$8+(G187-Hesaplama!$J$7)*0.0021,IF(G187&gt;Hesaplama!$I$9,Hesaplama!$K$9))))))</f>
        <v>1235.78</v>
      </c>
      <c r="M187" s="10">
        <f t="shared" si="10"/>
        <v>1235.78</v>
      </c>
      <c r="O187" s="10">
        <f t="shared" si="11"/>
        <v>0</v>
      </c>
    </row>
    <row r="188" spans="1:15" ht="15.75" x14ac:dyDescent="0.5">
      <c r="A188" s="21">
        <f>IF('Toplu Liste Oluşturma'!C188 =Tablolar!$A$2,1, IF('Toplu Liste Oluşturma'!C188 =Tablolar!$A$3,2, IF('Toplu Liste Oluşturma'!C188 =Tablolar!$A$4,3, IF('Toplu Liste Oluşturma'!C188 =Tablolar!$A$5,4,0))))</f>
        <v>1</v>
      </c>
      <c r="B188" s="144" t="str">
        <f t="shared" si="8"/>
        <v>Binek, Hafif Ticari, Motorsiklet</v>
      </c>
      <c r="C188" s="144"/>
      <c r="D188" s="21">
        <f>IF('Toplu Liste Oluşturma'!G188 =Tablolar!$A$8,1, IF('Toplu Liste Oluşturma'!G188 =Tablolar!$A$9,2, IF('Toplu Liste Oluşturma'!G188 =Tablolar!$A$10,3, 0)))</f>
        <v>2</v>
      </c>
      <c r="E188" s="12" t="str">
        <f t="shared" si="9"/>
        <v>Şehir İçi Fiili Ekspertiz</v>
      </c>
      <c r="F188" s="12"/>
      <c r="G188" s="68">
        <f>'Toplu Liste Oluşturma'!B188</f>
        <v>0</v>
      </c>
      <c r="K188" s="70">
        <f>IF(G188&lt;=Hesaplama!$J$4,Hesaplama!$K$4,IF(AND(G188&gt;Hesaplama!$I$5,G188&lt;=Hesaplama!$J$5),Hesaplama!$K$5+(G188-Hesaplama!$J$4)*0.025,IF(AND(G188&gt;Hesaplama!$I$6,G188&lt;=Hesaplama!$J$6),Hesaplama!$K$6+(G188-Hesaplama!$J$5)*0.022,IF(AND(G188&gt;Hesaplama!$I$7,G188&lt;=Hesaplama!$J$7),Hesaplama!$K$7+(G188-Hesaplama!$J$6)*0.02,IF(AND(G188&gt;Hesaplama!$I$8,G188&lt;=Hesaplama!$J$8),Hesaplama!$K$8+(G188-Hesaplama!$J$7)*0.0021,IF(G188&gt;Hesaplama!$I$9,Hesaplama!$K$9))))))</f>
        <v>1235.78</v>
      </c>
      <c r="M188" s="10">
        <f t="shared" si="10"/>
        <v>1235.78</v>
      </c>
      <c r="O188" s="10">
        <f t="shared" si="11"/>
        <v>0</v>
      </c>
    </row>
    <row r="189" spans="1:15" ht="15.75" x14ac:dyDescent="0.5">
      <c r="A189" s="21">
        <f>IF('Toplu Liste Oluşturma'!C189 =Tablolar!$A$2,1, IF('Toplu Liste Oluşturma'!C189 =Tablolar!$A$3,2, IF('Toplu Liste Oluşturma'!C189 =Tablolar!$A$4,3, IF('Toplu Liste Oluşturma'!C189 =Tablolar!$A$5,4,0))))</f>
        <v>1</v>
      </c>
      <c r="B189" s="144" t="str">
        <f t="shared" si="8"/>
        <v>Binek, Hafif Ticari, Motorsiklet</v>
      </c>
      <c r="C189" s="144"/>
      <c r="D189" s="21">
        <f>IF('Toplu Liste Oluşturma'!G189 =Tablolar!$A$8,1, IF('Toplu Liste Oluşturma'!G189 =Tablolar!$A$9,2, IF('Toplu Liste Oluşturma'!G189 =Tablolar!$A$10,3, 0)))</f>
        <v>2</v>
      </c>
      <c r="E189" s="12" t="str">
        <f t="shared" si="9"/>
        <v>Şehir İçi Fiili Ekspertiz</v>
      </c>
      <c r="F189" s="12"/>
      <c r="G189" s="68">
        <f>'Toplu Liste Oluşturma'!B189</f>
        <v>0</v>
      </c>
      <c r="K189" s="70">
        <f>IF(G189&lt;=Hesaplama!$J$4,Hesaplama!$K$4,IF(AND(G189&gt;Hesaplama!$I$5,G189&lt;=Hesaplama!$J$5),Hesaplama!$K$5+(G189-Hesaplama!$J$4)*0.025,IF(AND(G189&gt;Hesaplama!$I$6,G189&lt;=Hesaplama!$J$6),Hesaplama!$K$6+(G189-Hesaplama!$J$5)*0.022,IF(AND(G189&gt;Hesaplama!$I$7,G189&lt;=Hesaplama!$J$7),Hesaplama!$K$7+(G189-Hesaplama!$J$6)*0.02,IF(AND(G189&gt;Hesaplama!$I$8,G189&lt;=Hesaplama!$J$8),Hesaplama!$K$8+(G189-Hesaplama!$J$7)*0.0021,IF(G189&gt;Hesaplama!$I$9,Hesaplama!$K$9))))))</f>
        <v>1235.78</v>
      </c>
      <c r="M189" s="10">
        <f t="shared" si="10"/>
        <v>1235.78</v>
      </c>
      <c r="O189" s="10">
        <f t="shared" si="11"/>
        <v>0</v>
      </c>
    </row>
    <row r="190" spans="1:15" ht="15.75" x14ac:dyDescent="0.5">
      <c r="A190" s="21">
        <f>IF('Toplu Liste Oluşturma'!C190 =Tablolar!$A$2,1, IF('Toplu Liste Oluşturma'!C190 =Tablolar!$A$3,2, IF('Toplu Liste Oluşturma'!C190 =Tablolar!$A$4,3, IF('Toplu Liste Oluşturma'!C190 =Tablolar!$A$5,4,0))))</f>
        <v>1</v>
      </c>
      <c r="B190" s="144" t="str">
        <f t="shared" si="8"/>
        <v>Binek, Hafif Ticari, Motorsiklet</v>
      </c>
      <c r="C190" s="144"/>
      <c r="D190" s="21">
        <f>IF('Toplu Liste Oluşturma'!G190 =Tablolar!$A$8,1, IF('Toplu Liste Oluşturma'!G190 =Tablolar!$A$9,2, IF('Toplu Liste Oluşturma'!G190 =Tablolar!$A$10,3, 0)))</f>
        <v>2</v>
      </c>
      <c r="E190" s="12" t="str">
        <f t="shared" si="9"/>
        <v>Şehir İçi Fiili Ekspertiz</v>
      </c>
      <c r="F190" s="12"/>
      <c r="G190" s="68">
        <f>'Toplu Liste Oluşturma'!B190</f>
        <v>0</v>
      </c>
      <c r="K190" s="70">
        <f>IF(G190&lt;=Hesaplama!$J$4,Hesaplama!$K$4,IF(AND(G190&gt;Hesaplama!$I$5,G190&lt;=Hesaplama!$J$5),Hesaplama!$K$5+(G190-Hesaplama!$J$4)*0.025,IF(AND(G190&gt;Hesaplama!$I$6,G190&lt;=Hesaplama!$J$6),Hesaplama!$K$6+(G190-Hesaplama!$J$5)*0.022,IF(AND(G190&gt;Hesaplama!$I$7,G190&lt;=Hesaplama!$J$7),Hesaplama!$K$7+(G190-Hesaplama!$J$6)*0.02,IF(AND(G190&gt;Hesaplama!$I$8,G190&lt;=Hesaplama!$J$8),Hesaplama!$K$8+(G190-Hesaplama!$J$7)*0.0021,IF(G190&gt;Hesaplama!$I$9,Hesaplama!$K$9))))))</f>
        <v>1235.78</v>
      </c>
      <c r="M190" s="10">
        <f t="shared" si="10"/>
        <v>1235.78</v>
      </c>
      <c r="O190" s="10">
        <f t="shared" si="11"/>
        <v>0</v>
      </c>
    </row>
    <row r="191" spans="1:15" ht="15.75" x14ac:dyDescent="0.5">
      <c r="A191" s="21">
        <f>IF('Toplu Liste Oluşturma'!C191 =Tablolar!$A$2,1, IF('Toplu Liste Oluşturma'!C191 =Tablolar!$A$3,2, IF('Toplu Liste Oluşturma'!C191 =Tablolar!$A$4,3, IF('Toplu Liste Oluşturma'!C191 =Tablolar!$A$5,4,0))))</f>
        <v>1</v>
      </c>
      <c r="B191" s="144" t="str">
        <f t="shared" si="8"/>
        <v>Binek, Hafif Ticari, Motorsiklet</v>
      </c>
      <c r="C191" s="144"/>
      <c r="D191" s="21">
        <f>IF('Toplu Liste Oluşturma'!G191 =Tablolar!$A$8,1, IF('Toplu Liste Oluşturma'!G191 =Tablolar!$A$9,2, IF('Toplu Liste Oluşturma'!G191 =Tablolar!$A$10,3, 0)))</f>
        <v>2</v>
      </c>
      <c r="E191" s="12" t="str">
        <f t="shared" si="9"/>
        <v>Şehir İçi Fiili Ekspertiz</v>
      </c>
      <c r="F191" s="12"/>
      <c r="G191" s="68">
        <f>'Toplu Liste Oluşturma'!B191</f>
        <v>0</v>
      </c>
      <c r="K191" s="70">
        <f>IF(G191&lt;=Hesaplama!$J$4,Hesaplama!$K$4,IF(AND(G191&gt;Hesaplama!$I$5,G191&lt;=Hesaplama!$J$5),Hesaplama!$K$5+(G191-Hesaplama!$J$4)*0.025,IF(AND(G191&gt;Hesaplama!$I$6,G191&lt;=Hesaplama!$J$6),Hesaplama!$K$6+(G191-Hesaplama!$J$5)*0.022,IF(AND(G191&gt;Hesaplama!$I$7,G191&lt;=Hesaplama!$J$7),Hesaplama!$K$7+(G191-Hesaplama!$J$6)*0.02,IF(AND(G191&gt;Hesaplama!$I$8,G191&lt;=Hesaplama!$J$8),Hesaplama!$K$8+(G191-Hesaplama!$J$7)*0.0021,IF(G191&gt;Hesaplama!$I$9,Hesaplama!$K$9))))))</f>
        <v>1235.78</v>
      </c>
      <c r="M191" s="10">
        <f t="shared" si="10"/>
        <v>1235.78</v>
      </c>
      <c r="O191" s="10">
        <f t="shared" si="11"/>
        <v>0</v>
      </c>
    </row>
    <row r="192" spans="1:15" ht="15.75" x14ac:dyDescent="0.5">
      <c r="A192" s="21">
        <f>IF('Toplu Liste Oluşturma'!C192 =Tablolar!$A$2,1, IF('Toplu Liste Oluşturma'!C192 =Tablolar!$A$3,2, IF('Toplu Liste Oluşturma'!C192 =Tablolar!$A$4,3, IF('Toplu Liste Oluşturma'!C192 =Tablolar!$A$5,4,0))))</f>
        <v>1</v>
      </c>
      <c r="B192" s="144" t="str">
        <f t="shared" si="8"/>
        <v>Binek, Hafif Ticari, Motorsiklet</v>
      </c>
      <c r="C192" s="144"/>
      <c r="D192" s="21">
        <f>IF('Toplu Liste Oluşturma'!G192 =Tablolar!$A$8,1, IF('Toplu Liste Oluşturma'!G192 =Tablolar!$A$9,2, IF('Toplu Liste Oluşturma'!G192 =Tablolar!$A$10,3, 0)))</f>
        <v>2</v>
      </c>
      <c r="E192" s="12" t="str">
        <f t="shared" si="9"/>
        <v>Şehir İçi Fiili Ekspertiz</v>
      </c>
      <c r="F192" s="12"/>
      <c r="G192" s="68">
        <f>'Toplu Liste Oluşturma'!B192</f>
        <v>0</v>
      </c>
      <c r="K192" s="70">
        <f>IF(G192&lt;=Hesaplama!$J$4,Hesaplama!$K$4,IF(AND(G192&gt;Hesaplama!$I$5,G192&lt;=Hesaplama!$J$5),Hesaplama!$K$5+(G192-Hesaplama!$J$4)*0.025,IF(AND(G192&gt;Hesaplama!$I$6,G192&lt;=Hesaplama!$J$6),Hesaplama!$K$6+(G192-Hesaplama!$J$5)*0.022,IF(AND(G192&gt;Hesaplama!$I$7,G192&lt;=Hesaplama!$J$7),Hesaplama!$K$7+(G192-Hesaplama!$J$6)*0.02,IF(AND(G192&gt;Hesaplama!$I$8,G192&lt;=Hesaplama!$J$8),Hesaplama!$K$8+(G192-Hesaplama!$J$7)*0.0021,IF(G192&gt;Hesaplama!$I$9,Hesaplama!$K$9))))))</f>
        <v>1235.78</v>
      </c>
      <c r="M192" s="10">
        <f t="shared" si="10"/>
        <v>1235.78</v>
      </c>
      <c r="O192" s="10">
        <f t="shared" si="11"/>
        <v>0</v>
      </c>
    </row>
    <row r="193" spans="1:15" ht="15.75" x14ac:dyDescent="0.5">
      <c r="A193" s="21">
        <f>IF('Toplu Liste Oluşturma'!C193 =Tablolar!$A$2,1, IF('Toplu Liste Oluşturma'!C193 =Tablolar!$A$3,2, IF('Toplu Liste Oluşturma'!C193 =Tablolar!$A$4,3, IF('Toplu Liste Oluşturma'!C193 =Tablolar!$A$5,4,0))))</f>
        <v>1</v>
      </c>
      <c r="B193" s="144" t="str">
        <f t="shared" si="8"/>
        <v>Binek, Hafif Ticari, Motorsiklet</v>
      </c>
      <c r="C193" s="144"/>
      <c r="D193" s="21">
        <f>IF('Toplu Liste Oluşturma'!G193 =Tablolar!$A$8,1, IF('Toplu Liste Oluşturma'!G193 =Tablolar!$A$9,2, IF('Toplu Liste Oluşturma'!G193 =Tablolar!$A$10,3, 0)))</f>
        <v>2</v>
      </c>
      <c r="E193" s="12" t="str">
        <f t="shared" si="9"/>
        <v>Şehir İçi Fiili Ekspertiz</v>
      </c>
      <c r="F193" s="12"/>
      <c r="G193" s="68">
        <f>'Toplu Liste Oluşturma'!B193</f>
        <v>0</v>
      </c>
      <c r="K193" s="70">
        <f>IF(G193&lt;=Hesaplama!$J$4,Hesaplama!$K$4,IF(AND(G193&gt;Hesaplama!$I$5,G193&lt;=Hesaplama!$J$5),Hesaplama!$K$5+(G193-Hesaplama!$J$4)*0.025,IF(AND(G193&gt;Hesaplama!$I$6,G193&lt;=Hesaplama!$J$6),Hesaplama!$K$6+(G193-Hesaplama!$J$5)*0.022,IF(AND(G193&gt;Hesaplama!$I$7,G193&lt;=Hesaplama!$J$7),Hesaplama!$K$7+(G193-Hesaplama!$J$6)*0.02,IF(AND(G193&gt;Hesaplama!$I$8,G193&lt;=Hesaplama!$J$8),Hesaplama!$K$8+(G193-Hesaplama!$J$7)*0.0021,IF(G193&gt;Hesaplama!$I$9,Hesaplama!$K$9))))))</f>
        <v>1235.78</v>
      </c>
      <c r="M193" s="10">
        <f t="shared" si="10"/>
        <v>1235.78</v>
      </c>
      <c r="O193" s="10">
        <f t="shared" si="11"/>
        <v>0</v>
      </c>
    </row>
    <row r="194" spans="1:15" ht="15.75" x14ac:dyDescent="0.5">
      <c r="A194" s="21">
        <f>IF('Toplu Liste Oluşturma'!C194 =Tablolar!$A$2,1, IF('Toplu Liste Oluşturma'!C194 =Tablolar!$A$3,2, IF('Toplu Liste Oluşturma'!C194 =Tablolar!$A$4,3, IF('Toplu Liste Oluşturma'!C194 =Tablolar!$A$5,4,0))))</f>
        <v>1</v>
      </c>
      <c r="B194" s="144" t="str">
        <f t="shared" si="8"/>
        <v>Binek, Hafif Ticari, Motorsiklet</v>
      </c>
      <c r="C194" s="144"/>
      <c r="D194" s="21">
        <f>IF('Toplu Liste Oluşturma'!G194 =Tablolar!$A$8,1, IF('Toplu Liste Oluşturma'!G194 =Tablolar!$A$9,2, IF('Toplu Liste Oluşturma'!G194 =Tablolar!$A$10,3, 0)))</f>
        <v>2</v>
      </c>
      <c r="E194" s="12" t="str">
        <f t="shared" si="9"/>
        <v>Şehir İçi Fiili Ekspertiz</v>
      </c>
      <c r="F194" s="12"/>
      <c r="G194" s="68">
        <f>'Toplu Liste Oluşturma'!B194</f>
        <v>0</v>
      </c>
      <c r="K194" s="70">
        <f>IF(G194&lt;=Hesaplama!$J$4,Hesaplama!$K$4,IF(AND(G194&gt;Hesaplama!$I$5,G194&lt;=Hesaplama!$J$5),Hesaplama!$K$5+(G194-Hesaplama!$J$4)*0.025,IF(AND(G194&gt;Hesaplama!$I$6,G194&lt;=Hesaplama!$J$6),Hesaplama!$K$6+(G194-Hesaplama!$J$5)*0.022,IF(AND(G194&gt;Hesaplama!$I$7,G194&lt;=Hesaplama!$J$7),Hesaplama!$K$7+(G194-Hesaplama!$J$6)*0.02,IF(AND(G194&gt;Hesaplama!$I$8,G194&lt;=Hesaplama!$J$8),Hesaplama!$K$8+(G194-Hesaplama!$J$7)*0.0021,IF(G194&gt;Hesaplama!$I$9,Hesaplama!$K$9))))))</f>
        <v>1235.78</v>
      </c>
      <c r="M194" s="10">
        <f t="shared" si="10"/>
        <v>1235.78</v>
      </c>
      <c r="O194" s="10">
        <f t="shared" si="11"/>
        <v>0</v>
      </c>
    </row>
    <row r="195" spans="1:15" ht="15.75" x14ac:dyDescent="0.5">
      <c r="A195" s="21">
        <f>IF('Toplu Liste Oluşturma'!C195 =Tablolar!$A$2,1, IF('Toplu Liste Oluşturma'!C195 =Tablolar!$A$3,2, IF('Toplu Liste Oluşturma'!C195 =Tablolar!$A$4,3, IF('Toplu Liste Oluşturma'!C195 =Tablolar!$A$5,4,0))))</f>
        <v>1</v>
      </c>
      <c r="B195" s="144" t="str">
        <f t="shared" ref="B195:B200" si="12">IF(A195=1,"Binek, Hafif Ticari, Motorsiklet",IF(A195=2,"Ağır Vasıta","İş Makinesi"))</f>
        <v>Binek, Hafif Ticari, Motorsiklet</v>
      </c>
      <c r="C195" s="144"/>
      <c r="D195" s="21">
        <f>IF('Toplu Liste Oluşturma'!G195 =Tablolar!$A$8,1, IF('Toplu Liste Oluşturma'!G195 =Tablolar!$A$9,2, IF('Toplu Liste Oluşturma'!G195 =Tablolar!$A$10,3, 0)))</f>
        <v>2</v>
      </c>
      <c r="E195" s="12" t="str">
        <f t="shared" ref="E195:E200" si="13">IF(D195=1,"Uzaktan Ekspertiz",IF(D195=2,"Şehir İçi Fiili Ekspertiz","Sehir Dışı Fiili Ekspertiz"))</f>
        <v>Şehir İçi Fiili Ekspertiz</v>
      </c>
      <c r="F195" s="12"/>
      <c r="G195" s="68">
        <f>'Toplu Liste Oluşturma'!B195</f>
        <v>0</v>
      </c>
      <c r="K195" s="70">
        <f>IF(G195&lt;=Hesaplama!$J$4,Hesaplama!$K$4,IF(AND(G195&gt;Hesaplama!$I$5,G195&lt;=Hesaplama!$J$5),Hesaplama!$K$5+(G195-Hesaplama!$J$4)*0.025,IF(AND(G195&gt;Hesaplama!$I$6,G195&lt;=Hesaplama!$J$6),Hesaplama!$K$6+(G195-Hesaplama!$J$5)*0.022,IF(AND(G195&gt;Hesaplama!$I$7,G195&lt;=Hesaplama!$J$7),Hesaplama!$K$7+(G195-Hesaplama!$J$6)*0.02,IF(AND(G195&gt;Hesaplama!$I$8,G195&lt;=Hesaplama!$J$8),Hesaplama!$K$8+(G195-Hesaplama!$J$7)*0.0021,IF(G195&gt;Hesaplama!$I$9,Hesaplama!$K$9))))))</f>
        <v>1235.78</v>
      </c>
      <c r="M195" s="10">
        <f t="shared" ref="M195:M200" si="14">IF(D195=1, IF(A195=1,K195,IF(A195=2,K195*1.5,IF(A195=3,K195*2.2,IF(A195=4,K195*1.5))))*(2/3), IF(A195=1,K195,IF(A195=2,K195*1.5,IF(A195=3,K195*2.2,IF(A195=4,K195*1.5)))))</f>
        <v>1235.78</v>
      </c>
      <c r="O195" s="10">
        <f t="shared" ref="O195:O200" si="15">IF(D195=1,M195-M195,IF(D195=2,M195-M195,IF(D195=3,M195*0.25)))</f>
        <v>0</v>
      </c>
    </row>
    <row r="196" spans="1:15" ht="15.75" x14ac:dyDescent="0.5">
      <c r="A196" s="21">
        <f>IF('Toplu Liste Oluşturma'!C196 =Tablolar!$A$2,1, IF('Toplu Liste Oluşturma'!C196 =Tablolar!$A$3,2, IF('Toplu Liste Oluşturma'!C196 =Tablolar!$A$4,3, IF('Toplu Liste Oluşturma'!C196 =Tablolar!$A$5,4,0))))</f>
        <v>1</v>
      </c>
      <c r="B196" s="144" t="str">
        <f t="shared" si="12"/>
        <v>Binek, Hafif Ticari, Motorsiklet</v>
      </c>
      <c r="C196" s="144"/>
      <c r="D196" s="21">
        <f>IF('Toplu Liste Oluşturma'!G196 =Tablolar!$A$8,1, IF('Toplu Liste Oluşturma'!G196 =Tablolar!$A$9,2, IF('Toplu Liste Oluşturma'!G196 =Tablolar!$A$10,3, 0)))</f>
        <v>2</v>
      </c>
      <c r="E196" s="12" t="str">
        <f t="shared" si="13"/>
        <v>Şehir İçi Fiili Ekspertiz</v>
      </c>
      <c r="F196" s="12"/>
      <c r="G196" s="68">
        <f>'Toplu Liste Oluşturma'!B196</f>
        <v>0</v>
      </c>
      <c r="K196" s="70">
        <f>IF(G196&lt;=Hesaplama!$J$4,Hesaplama!$K$4,IF(AND(G196&gt;Hesaplama!$I$5,G196&lt;=Hesaplama!$J$5),Hesaplama!$K$5+(G196-Hesaplama!$J$4)*0.025,IF(AND(G196&gt;Hesaplama!$I$6,G196&lt;=Hesaplama!$J$6),Hesaplama!$K$6+(G196-Hesaplama!$J$5)*0.022,IF(AND(G196&gt;Hesaplama!$I$7,G196&lt;=Hesaplama!$J$7),Hesaplama!$K$7+(G196-Hesaplama!$J$6)*0.02,IF(AND(G196&gt;Hesaplama!$I$8,G196&lt;=Hesaplama!$J$8),Hesaplama!$K$8+(G196-Hesaplama!$J$7)*0.0021,IF(G196&gt;Hesaplama!$I$9,Hesaplama!$K$9))))))</f>
        <v>1235.78</v>
      </c>
      <c r="M196" s="10">
        <f t="shared" si="14"/>
        <v>1235.78</v>
      </c>
      <c r="O196" s="10">
        <f t="shared" si="15"/>
        <v>0</v>
      </c>
    </row>
    <row r="197" spans="1:15" ht="15.75" x14ac:dyDescent="0.5">
      <c r="A197" s="21">
        <f>IF('Toplu Liste Oluşturma'!C197 =Tablolar!$A$2,1, IF('Toplu Liste Oluşturma'!C197 =Tablolar!$A$3,2, IF('Toplu Liste Oluşturma'!C197 =Tablolar!$A$4,3, IF('Toplu Liste Oluşturma'!C197 =Tablolar!$A$5,4,0))))</f>
        <v>1</v>
      </c>
      <c r="B197" s="144" t="str">
        <f t="shared" si="12"/>
        <v>Binek, Hafif Ticari, Motorsiklet</v>
      </c>
      <c r="C197" s="144"/>
      <c r="D197" s="21">
        <f>IF('Toplu Liste Oluşturma'!G197 =Tablolar!$A$8,1, IF('Toplu Liste Oluşturma'!G197 =Tablolar!$A$9,2, IF('Toplu Liste Oluşturma'!G197 =Tablolar!$A$10,3, 0)))</f>
        <v>2</v>
      </c>
      <c r="E197" s="12" t="str">
        <f t="shared" si="13"/>
        <v>Şehir İçi Fiili Ekspertiz</v>
      </c>
      <c r="F197" s="12"/>
      <c r="G197" s="68">
        <f>'Toplu Liste Oluşturma'!B197</f>
        <v>0</v>
      </c>
      <c r="K197" s="70">
        <f>IF(G197&lt;=Hesaplama!$J$4,Hesaplama!$K$4,IF(AND(G197&gt;Hesaplama!$I$5,G197&lt;=Hesaplama!$J$5),Hesaplama!$K$5+(G197-Hesaplama!$J$4)*0.025,IF(AND(G197&gt;Hesaplama!$I$6,G197&lt;=Hesaplama!$J$6),Hesaplama!$K$6+(G197-Hesaplama!$J$5)*0.022,IF(AND(G197&gt;Hesaplama!$I$7,G197&lt;=Hesaplama!$J$7),Hesaplama!$K$7+(G197-Hesaplama!$J$6)*0.02,IF(AND(G197&gt;Hesaplama!$I$8,G197&lt;=Hesaplama!$J$8),Hesaplama!$K$8+(G197-Hesaplama!$J$7)*0.0021,IF(G197&gt;Hesaplama!$I$9,Hesaplama!$K$9))))))</f>
        <v>1235.78</v>
      </c>
      <c r="M197" s="10">
        <f t="shared" si="14"/>
        <v>1235.78</v>
      </c>
      <c r="O197" s="10">
        <f t="shared" si="15"/>
        <v>0</v>
      </c>
    </row>
    <row r="198" spans="1:15" ht="15.75" x14ac:dyDescent="0.5">
      <c r="A198" s="21">
        <f>IF('Toplu Liste Oluşturma'!C198 =Tablolar!$A$2,1, IF('Toplu Liste Oluşturma'!C198 =Tablolar!$A$3,2, IF('Toplu Liste Oluşturma'!C198 =Tablolar!$A$4,3, IF('Toplu Liste Oluşturma'!C198 =Tablolar!$A$5,4,0))))</f>
        <v>1</v>
      </c>
      <c r="B198" s="144" t="str">
        <f t="shared" si="12"/>
        <v>Binek, Hafif Ticari, Motorsiklet</v>
      </c>
      <c r="C198" s="144"/>
      <c r="D198" s="21">
        <f>IF('Toplu Liste Oluşturma'!G198 =Tablolar!$A$8,1, IF('Toplu Liste Oluşturma'!G198 =Tablolar!$A$9,2, IF('Toplu Liste Oluşturma'!G198 =Tablolar!$A$10,3, 0)))</f>
        <v>2</v>
      </c>
      <c r="E198" s="12" t="str">
        <f t="shared" si="13"/>
        <v>Şehir İçi Fiili Ekspertiz</v>
      </c>
      <c r="F198" s="12"/>
      <c r="G198" s="68">
        <f>'Toplu Liste Oluşturma'!B198</f>
        <v>0</v>
      </c>
      <c r="K198" s="70">
        <f>IF(G198&lt;=Hesaplama!$J$4,Hesaplama!$K$4,IF(AND(G198&gt;Hesaplama!$I$5,G198&lt;=Hesaplama!$J$5),Hesaplama!$K$5+(G198-Hesaplama!$J$4)*0.025,IF(AND(G198&gt;Hesaplama!$I$6,G198&lt;=Hesaplama!$J$6),Hesaplama!$K$6+(G198-Hesaplama!$J$5)*0.022,IF(AND(G198&gt;Hesaplama!$I$7,G198&lt;=Hesaplama!$J$7),Hesaplama!$K$7+(G198-Hesaplama!$J$6)*0.02,IF(AND(G198&gt;Hesaplama!$I$8,G198&lt;=Hesaplama!$J$8),Hesaplama!$K$8+(G198-Hesaplama!$J$7)*0.0021,IF(G198&gt;Hesaplama!$I$9,Hesaplama!$K$9))))))</f>
        <v>1235.78</v>
      </c>
      <c r="M198" s="10">
        <f t="shared" si="14"/>
        <v>1235.78</v>
      </c>
      <c r="O198" s="10">
        <f t="shared" si="15"/>
        <v>0</v>
      </c>
    </row>
    <row r="199" spans="1:15" ht="15.75" x14ac:dyDescent="0.5">
      <c r="A199" s="21">
        <f>IF('Toplu Liste Oluşturma'!C199 =Tablolar!$A$2,1, IF('Toplu Liste Oluşturma'!C199 =Tablolar!$A$3,2, IF('Toplu Liste Oluşturma'!C199 =Tablolar!$A$4,3, IF('Toplu Liste Oluşturma'!C199 =Tablolar!$A$5,4,0))))</f>
        <v>1</v>
      </c>
      <c r="B199" s="144" t="str">
        <f t="shared" si="12"/>
        <v>Binek, Hafif Ticari, Motorsiklet</v>
      </c>
      <c r="C199" s="144"/>
      <c r="D199" s="21">
        <f>IF('Toplu Liste Oluşturma'!G199 =Tablolar!$A$8,1, IF('Toplu Liste Oluşturma'!G199 =Tablolar!$A$9,2, IF('Toplu Liste Oluşturma'!G199 =Tablolar!$A$10,3, 0)))</f>
        <v>2</v>
      </c>
      <c r="E199" s="12" t="str">
        <f t="shared" si="13"/>
        <v>Şehir İçi Fiili Ekspertiz</v>
      </c>
      <c r="F199" s="12"/>
      <c r="G199" s="68">
        <f>'Toplu Liste Oluşturma'!B199</f>
        <v>0</v>
      </c>
      <c r="K199" s="70">
        <f>IF(G199&lt;=Hesaplama!$J$4,Hesaplama!$K$4,IF(AND(G199&gt;Hesaplama!$I$5,G199&lt;=Hesaplama!$J$5),Hesaplama!$K$5+(G199-Hesaplama!$J$4)*0.025,IF(AND(G199&gt;Hesaplama!$I$6,G199&lt;=Hesaplama!$J$6),Hesaplama!$K$6+(G199-Hesaplama!$J$5)*0.022,IF(AND(G199&gt;Hesaplama!$I$7,G199&lt;=Hesaplama!$J$7),Hesaplama!$K$7+(G199-Hesaplama!$J$6)*0.02,IF(AND(G199&gt;Hesaplama!$I$8,G199&lt;=Hesaplama!$J$8),Hesaplama!$K$8+(G199-Hesaplama!$J$7)*0.0021,IF(G199&gt;Hesaplama!$I$9,Hesaplama!$K$9))))))</f>
        <v>1235.78</v>
      </c>
      <c r="M199" s="10">
        <f t="shared" si="14"/>
        <v>1235.78</v>
      </c>
      <c r="O199" s="10">
        <f t="shared" si="15"/>
        <v>0</v>
      </c>
    </row>
    <row r="200" spans="1:15" ht="15.75" x14ac:dyDescent="0.5">
      <c r="A200" s="21">
        <f>IF('Toplu Liste Oluşturma'!C200 =Tablolar!$A$2,1, IF('Toplu Liste Oluşturma'!C200 =Tablolar!$A$3,2, IF('Toplu Liste Oluşturma'!C200 =Tablolar!$A$4,3, IF('Toplu Liste Oluşturma'!C200 =Tablolar!$A$5,4,0))))</f>
        <v>1</v>
      </c>
      <c r="B200" s="144" t="str">
        <f t="shared" si="12"/>
        <v>Binek, Hafif Ticari, Motorsiklet</v>
      </c>
      <c r="C200" s="144"/>
      <c r="D200" s="21">
        <f>IF('Toplu Liste Oluşturma'!G200 =Tablolar!$A$8,1, IF('Toplu Liste Oluşturma'!G200 =Tablolar!$A$9,2, IF('Toplu Liste Oluşturma'!G200 =Tablolar!$A$10,3, 0)))</f>
        <v>2</v>
      </c>
      <c r="E200" s="12" t="str">
        <f t="shared" si="13"/>
        <v>Şehir İçi Fiili Ekspertiz</v>
      </c>
      <c r="F200" s="12"/>
      <c r="G200" s="68">
        <f>'Toplu Liste Oluşturma'!B200</f>
        <v>0</v>
      </c>
      <c r="K200" s="70">
        <f>IF(G200&lt;=Hesaplama!$J$4,Hesaplama!$K$4,IF(AND(G200&gt;Hesaplama!$I$5,G200&lt;=Hesaplama!$J$5),Hesaplama!$K$5+(G200-Hesaplama!$J$4)*0.025,IF(AND(G200&gt;Hesaplama!$I$6,G200&lt;=Hesaplama!$J$6),Hesaplama!$K$6+(G200-Hesaplama!$J$5)*0.022,IF(AND(G200&gt;Hesaplama!$I$7,G200&lt;=Hesaplama!$J$7),Hesaplama!$K$7+(G200-Hesaplama!$J$6)*0.02,IF(AND(G200&gt;Hesaplama!$I$8,G200&lt;=Hesaplama!$J$8),Hesaplama!$K$8+(G200-Hesaplama!$J$7)*0.0021,IF(G200&gt;Hesaplama!$I$9,Hesaplama!$K$9))))))</f>
        <v>1235.78</v>
      </c>
      <c r="M200" s="10">
        <f t="shared" si="14"/>
        <v>1235.78</v>
      </c>
      <c r="O200" s="10">
        <f t="shared" si="15"/>
        <v>0</v>
      </c>
    </row>
  </sheetData>
  <mergeCells count="200">
    <mergeCell ref="B6:C6"/>
    <mergeCell ref="B7:C7"/>
    <mergeCell ref="B8:C8"/>
    <mergeCell ref="B9:C9"/>
    <mergeCell ref="B10:C10"/>
    <mergeCell ref="B11:C11"/>
    <mergeCell ref="A1:B1"/>
    <mergeCell ref="B2:C2"/>
    <mergeCell ref="B3:C3"/>
    <mergeCell ref="B4:C4"/>
    <mergeCell ref="B5:C5"/>
    <mergeCell ref="B18:C18"/>
    <mergeCell ref="B19:C19"/>
    <mergeCell ref="B20:C20"/>
    <mergeCell ref="B21:C21"/>
    <mergeCell ref="B22:C22"/>
    <mergeCell ref="B23:C23"/>
    <mergeCell ref="B12:C12"/>
    <mergeCell ref="B13:C13"/>
    <mergeCell ref="B14:C14"/>
    <mergeCell ref="B15:C15"/>
    <mergeCell ref="B16:C16"/>
    <mergeCell ref="B17:C17"/>
    <mergeCell ref="B30:C30"/>
    <mergeCell ref="B31:C31"/>
    <mergeCell ref="B32:C32"/>
    <mergeCell ref="B33:C33"/>
    <mergeCell ref="B34:C34"/>
    <mergeCell ref="B35:C35"/>
    <mergeCell ref="B24:C24"/>
    <mergeCell ref="B25:C25"/>
    <mergeCell ref="B26:C26"/>
    <mergeCell ref="B27:C27"/>
    <mergeCell ref="B28:C28"/>
    <mergeCell ref="B29:C29"/>
    <mergeCell ref="B42:C42"/>
    <mergeCell ref="B43:C43"/>
    <mergeCell ref="B44:C44"/>
    <mergeCell ref="B45:C45"/>
    <mergeCell ref="B46:C46"/>
    <mergeCell ref="B47:C47"/>
    <mergeCell ref="B36:C36"/>
    <mergeCell ref="B37:C37"/>
    <mergeCell ref="B38:C38"/>
    <mergeCell ref="B39:C39"/>
    <mergeCell ref="B40:C40"/>
    <mergeCell ref="B41:C41"/>
    <mergeCell ref="B54:C54"/>
    <mergeCell ref="B55:C55"/>
    <mergeCell ref="B56:C56"/>
    <mergeCell ref="B57:C57"/>
    <mergeCell ref="B58:C58"/>
    <mergeCell ref="B59:C59"/>
    <mergeCell ref="B48:C48"/>
    <mergeCell ref="B49:C49"/>
    <mergeCell ref="B50:C50"/>
    <mergeCell ref="B51:C51"/>
    <mergeCell ref="B52:C52"/>
    <mergeCell ref="B53:C53"/>
    <mergeCell ref="B66:C66"/>
    <mergeCell ref="B67:C67"/>
    <mergeCell ref="B68:C68"/>
    <mergeCell ref="B69:C69"/>
    <mergeCell ref="B70:C70"/>
    <mergeCell ref="B71:C71"/>
    <mergeCell ref="B60:C60"/>
    <mergeCell ref="B61:C61"/>
    <mergeCell ref="B62:C62"/>
    <mergeCell ref="B63:C63"/>
    <mergeCell ref="B64:C64"/>
    <mergeCell ref="B65:C65"/>
    <mergeCell ref="B78:C78"/>
    <mergeCell ref="B79:C79"/>
    <mergeCell ref="B80:C80"/>
    <mergeCell ref="B81:C81"/>
    <mergeCell ref="B82:C82"/>
    <mergeCell ref="B83:C83"/>
    <mergeCell ref="B72:C72"/>
    <mergeCell ref="B73:C73"/>
    <mergeCell ref="B74:C74"/>
    <mergeCell ref="B75:C75"/>
    <mergeCell ref="B76:C76"/>
    <mergeCell ref="B77:C77"/>
    <mergeCell ref="B90:C90"/>
    <mergeCell ref="B91:C91"/>
    <mergeCell ref="B92:C92"/>
    <mergeCell ref="B93:C93"/>
    <mergeCell ref="B94:C94"/>
    <mergeCell ref="B95:C95"/>
    <mergeCell ref="B84:C84"/>
    <mergeCell ref="B85:C85"/>
    <mergeCell ref="B86:C86"/>
    <mergeCell ref="B87:C87"/>
    <mergeCell ref="B88:C88"/>
    <mergeCell ref="B89:C89"/>
    <mergeCell ref="B102:C102"/>
    <mergeCell ref="B103:C103"/>
    <mergeCell ref="B104:C104"/>
    <mergeCell ref="B105:C105"/>
    <mergeCell ref="B106:C106"/>
    <mergeCell ref="B107:C107"/>
    <mergeCell ref="B96:C96"/>
    <mergeCell ref="B97:C97"/>
    <mergeCell ref="B98:C98"/>
    <mergeCell ref="B99:C99"/>
    <mergeCell ref="B100:C100"/>
    <mergeCell ref="B101:C101"/>
    <mergeCell ref="B114:C114"/>
    <mergeCell ref="B115:C115"/>
    <mergeCell ref="B116:C116"/>
    <mergeCell ref="B117:C117"/>
    <mergeCell ref="B118:C118"/>
    <mergeCell ref="B119:C119"/>
    <mergeCell ref="B108:C108"/>
    <mergeCell ref="B109:C109"/>
    <mergeCell ref="B110:C110"/>
    <mergeCell ref="B111:C111"/>
    <mergeCell ref="B112:C112"/>
    <mergeCell ref="B113:C113"/>
    <mergeCell ref="B126:C126"/>
    <mergeCell ref="B127:C127"/>
    <mergeCell ref="B128:C128"/>
    <mergeCell ref="B129:C129"/>
    <mergeCell ref="B130:C130"/>
    <mergeCell ref="B131:C131"/>
    <mergeCell ref="B120:C120"/>
    <mergeCell ref="B121:C121"/>
    <mergeCell ref="B122:C122"/>
    <mergeCell ref="B123:C123"/>
    <mergeCell ref="B124:C124"/>
    <mergeCell ref="B125:C125"/>
    <mergeCell ref="B138:C138"/>
    <mergeCell ref="B139:C139"/>
    <mergeCell ref="B140:C140"/>
    <mergeCell ref="B141:C141"/>
    <mergeCell ref="B142:C142"/>
    <mergeCell ref="B143:C143"/>
    <mergeCell ref="B132:C132"/>
    <mergeCell ref="B133:C133"/>
    <mergeCell ref="B134:C134"/>
    <mergeCell ref="B135:C135"/>
    <mergeCell ref="B136:C136"/>
    <mergeCell ref="B137:C137"/>
    <mergeCell ref="B150:C150"/>
    <mergeCell ref="B151:C151"/>
    <mergeCell ref="B152:C152"/>
    <mergeCell ref="B153:C153"/>
    <mergeCell ref="B154:C154"/>
    <mergeCell ref="B155:C155"/>
    <mergeCell ref="B144:C144"/>
    <mergeCell ref="B145:C145"/>
    <mergeCell ref="B146:C146"/>
    <mergeCell ref="B147:C147"/>
    <mergeCell ref="B148:C148"/>
    <mergeCell ref="B149:C149"/>
    <mergeCell ref="B162:C162"/>
    <mergeCell ref="B163:C163"/>
    <mergeCell ref="B164:C164"/>
    <mergeCell ref="B165:C165"/>
    <mergeCell ref="B166:C166"/>
    <mergeCell ref="B167:C167"/>
    <mergeCell ref="B156:C156"/>
    <mergeCell ref="B157:C157"/>
    <mergeCell ref="B158:C158"/>
    <mergeCell ref="B159:C159"/>
    <mergeCell ref="B160:C160"/>
    <mergeCell ref="B161:C161"/>
    <mergeCell ref="B174:C174"/>
    <mergeCell ref="B175:C175"/>
    <mergeCell ref="B176:C176"/>
    <mergeCell ref="B177:C177"/>
    <mergeCell ref="B178:C178"/>
    <mergeCell ref="B179:C179"/>
    <mergeCell ref="B168:C168"/>
    <mergeCell ref="B169:C169"/>
    <mergeCell ref="B170:C170"/>
    <mergeCell ref="B171:C171"/>
    <mergeCell ref="B172:C172"/>
    <mergeCell ref="B173:C173"/>
    <mergeCell ref="B186:C186"/>
    <mergeCell ref="B187:C187"/>
    <mergeCell ref="B188:C188"/>
    <mergeCell ref="B189:C189"/>
    <mergeCell ref="B190:C190"/>
    <mergeCell ref="B191:C191"/>
    <mergeCell ref="B180:C180"/>
    <mergeCell ref="B181:C181"/>
    <mergeCell ref="B182:C182"/>
    <mergeCell ref="B183:C183"/>
    <mergeCell ref="B184:C184"/>
    <mergeCell ref="B185:C185"/>
    <mergeCell ref="B198:C198"/>
    <mergeCell ref="B199:C199"/>
    <mergeCell ref="B200:C200"/>
    <mergeCell ref="B192:C192"/>
    <mergeCell ref="B193:C193"/>
    <mergeCell ref="B194:C194"/>
    <mergeCell ref="B195:C195"/>
    <mergeCell ref="B196:C196"/>
    <mergeCell ref="B197:C19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
  <sheetViews>
    <sheetView workbookViewId="0">
      <selection activeCell="A9" sqref="A9"/>
    </sheetView>
  </sheetViews>
  <sheetFormatPr defaultRowHeight="14.25" x14ac:dyDescent="0.45"/>
  <cols>
    <col min="1" max="1" width="28.265625" bestFit="1" customWidth="1"/>
    <col min="2" max="2" width="4.3984375" bestFit="1" customWidth="1"/>
    <col min="6" max="6" width="22.265625" bestFit="1" customWidth="1"/>
    <col min="7" max="7" width="40" bestFit="1" customWidth="1"/>
  </cols>
  <sheetData>
    <row r="1" spans="1:7" ht="15.75" x14ac:dyDescent="0.5">
      <c r="A1" s="1" t="s">
        <v>2</v>
      </c>
      <c r="B1" s="2" t="s">
        <v>3</v>
      </c>
      <c r="E1" s="146" t="s">
        <v>13</v>
      </c>
      <c r="F1" s="146"/>
      <c r="G1" s="146"/>
    </row>
    <row r="2" spans="1:7" x14ac:dyDescent="0.45">
      <c r="A2" s="3" t="s">
        <v>4</v>
      </c>
      <c r="B2" s="4">
        <v>1</v>
      </c>
      <c r="E2" s="2" t="s">
        <v>14</v>
      </c>
      <c r="F2" s="2" t="s">
        <v>15</v>
      </c>
      <c r="G2" s="6" t="s">
        <v>16</v>
      </c>
    </row>
    <row r="3" spans="1:7" x14ac:dyDescent="0.45">
      <c r="A3" s="3" t="s">
        <v>5</v>
      </c>
      <c r="B3" s="4">
        <v>2</v>
      </c>
      <c r="E3" s="7">
        <v>1</v>
      </c>
      <c r="F3" s="7" t="s">
        <v>17</v>
      </c>
      <c r="G3" s="7">
        <v>750</v>
      </c>
    </row>
    <row r="4" spans="1:7" x14ac:dyDescent="0.45">
      <c r="A4" s="3" t="s">
        <v>6</v>
      </c>
      <c r="B4" s="4">
        <v>3</v>
      </c>
      <c r="E4" s="7">
        <v>2</v>
      </c>
      <c r="F4" s="7" t="s">
        <v>18</v>
      </c>
      <c r="G4" s="7" t="s">
        <v>19</v>
      </c>
    </row>
    <row r="5" spans="1:7" x14ac:dyDescent="0.45">
      <c r="A5" s="3" t="s">
        <v>7</v>
      </c>
      <c r="B5" s="4">
        <v>4</v>
      </c>
      <c r="E5" s="7">
        <v>3</v>
      </c>
      <c r="F5" s="7" t="s">
        <v>20</v>
      </c>
      <c r="G5" s="7" t="s">
        <v>21</v>
      </c>
    </row>
    <row r="6" spans="1:7" x14ac:dyDescent="0.45">
      <c r="E6" s="7">
        <v>4</v>
      </c>
      <c r="F6" s="7" t="s">
        <v>22</v>
      </c>
      <c r="G6" s="7" t="s">
        <v>23</v>
      </c>
    </row>
    <row r="7" spans="1:7" x14ac:dyDescent="0.45">
      <c r="A7" s="5" t="s">
        <v>8</v>
      </c>
      <c r="B7" s="2" t="s">
        <v>3</v>
      </c>
      <c r="E7" s="7">
        <v>5</v>
      </c>
      <c r="F7" s="7" t="s">
        <v>24</v>
      </c>
      <c r="G7" s="7" t="s">
        <v>25</v>
      </c>
    </row>
    <row r="8" spans="1:7" x14ac:dyDescent="0.45">
      <c r="A8" s="4" t="s">
        <v>9</v>
      </c>
      <c r="B8" s="4">
        <v>1</v>
      </c>
      <c r="E8" s="7">
        <v>6</v>
      </c>
      <c r="F8" s="8" t="s">
        <v>26</v>
      </c>
      <c r="G8" s="7">
        <v>7000</v>
      </c>
    </row>
    <row r="9" spans="1:7" x14ac:dyDescent="0.45">
      <c r="A9" s="4" t="s">
        <v>10</v>
      </c>
      <c r="B9" s="4">
        <v>2</v>
      </c>
    </row>
    <row r="10" spans="1:7" x14ac:dyDescent="0.45">
      <c r="A10" s="4" t="s">
        <v>11</v>
      </c>
      <c r="B10" s="4">
        <v>3</v>
      </c>
    </row>
  </sheetData>
  <mergeCells count="1">
    <mergeCell ref="E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1</vt:i4>
      </vt:variant>
    </vt:vector>
  </HeadingPairs>
  <TitlesOfParts>
    <vt:vector size="7" baseType="lpstr">
      <vt:lpstr>Hesapla</vt:lpstr>
      <vt:lpstr>Toplu Liste Oluşturma</vt:lpstr>
      <vt:lpstr>Bilgi</vt:lpstr>
      <vt:lpstr>Hesaplama</vt:lpstr>
      <vt:lpstr>Hesaplamalar</vt:lpstr>
      <vt:lpstr>Tablolar</vt:lpstr>
      <vt:lpstr>Hesapla!Yazdırma_Alanı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Hakan Asım Unluer</dc:creator>
  <cp:lastModifiedBy>Özgür Özge ÖNCÜLER</cp:lastModifiedBy>
  <cp:lastPrinted>2023-12-06T12:34:44Z</cp:lastPrinted>
  <dcterms:created xsi:type="dcterms:W3CDTF">2023-06-18T17:22:46Z</dcterms:created>
  <dcterms:modified xsi:type="dcterms:W3CDTF">2024-01-05T16:24:19Z</dcterms:modified>
</cp:coreProperties>
</file>